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2/"/>
    </mc:Choice>
  </mc:AlternateContent>
  <xr:revisionPtr revIDLastSave="0" documentId="8_{3F664F1D-3224-4DB5-A1A4-376F70043D15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Summary" sheetId="2" r:id="rId1"/>
    <sheet name="Consensus Scenario" sheetId="1" r:id="rId2"/>
  </sheets>
  <definedNames>
    <definedName name="_000_V_compiled_scoring_data">'Consensus Scenario'!$A$1:$M$148</definedName>
    <definedName name="_xlnm._FilterDatabase" localSheetId="1" hidden="1">'Consensus Scenario'!$A$1:$M$148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I12" i="2"/>
  <c r="O12" i="2" s="1"/>
  <c r="H12" i="2"/>
  <c r="G12" i="2"/>
  <c r="F12" i="2"/>
  <c r="D12" i="2"/>
  <c r="C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N12" i="2" s="1"/>
  <c r="M4" i="2"/>
  <c r="M12" i="2" s="1"/>
  <c r="L4" i="2"/>
  <c r="N3" i="2"/>
  <c r="M3" i="2"/>
  <c r="L3" i="2"/>
  <c r="L12" i="2" s="1"/>
</calcChain>
</file>

<file path=xl/sharedStrings.xml><?xml version="1.0" encoding="utf-8"?>
<sst xmlns="http://schemas.openxmlformats.org/spreadsheetml/2006/main" count="1029" uniqueCount="290">
  <si>
    <t>App Id</t>
  </si>
  <si>
    <t>area_type</t>
  </si>
  <si>
    <t>UPC</t>
  </si>
  <si>
    <t>District</t>
  </si>
  <si>
    <t>Improvement Type</t>
  </si>
  <si>
    <t>Statewide High Priority</t>
  </si>
  <si>
    <t>District Grant</t>
  </si>
  <si>
    <t>Benefit Score</t>
  </si>
  <si>
    <t>PROJECT_TOTAL_COST</t>
  </si>
  <si>
    <t>PROJECT_HB2_COST</t>
  </si>
  <si>
    <t>SCORE_DIVIDED_BY_HB2_COST</t>
  </si>
  <si>
    <t>D</t>
  </si>
  <si>
    <t>Bristol</t>
  </si>
  <si>
    <t>Marion Town</t>
  </si>
  <si>
    <t>Highway</t>
  </si>
  <si>
    <t>US 11 at SR 16 Intersection Improvements</t>
  </si>
  <si>
    <t>x</t>
  </si>
  <si>
    <t>Bristol City</t>
  </si>
  <si>
    <t>Intersection Improvements to US 11 at Old Airport Road</t>
  </si>
  <si>
    <t>Smyth County</t>
  </si>
  <si>
    <t>US 11 at Railroad Drive Intersection Improvements</t>
  </si>
  <si>
    <t>I-81 Exit 35 (State Route 107) Interchange Modifications</t>
  </si>
  <si>
    <t>US 11 at SR 107 Intersection Improvements (with Radius)</t>
  </si>
  <si>
    <t>Big Stone Gap Town</t>
  </si>
  <si>
    <t>Gilley Avenue Corridor Safety Improvements</t>
  </si>
  <si>
    <t>Abingdon Town</t>
  </si>
  <si>
    <t>US 11/19 at SR 140 (Jonesboro Rd) Intersection Improvements</t>
  </si>
  <si>
    <t>US 11 at US 19 Intersection Improvements</t>
  </si>
  <si>
    <t>Lee County</t>
  </si>
  <si>
    <t>Route 58 Truck Climbing Lane Phase II</t>
  </si>
  <si>
    <t>C</t>
  </si>
  <si>
    <t>Culpeper</t>
  </si>
  <si>
    <t>Albemarle County</t>
  </si>
  <si>
    <t>Route 20/649 Intersection Improvements</t>
  </si>
  <si>
    <t>Route 151/US 250 Intersection Improvements</t>
  </si>
  <si>
    <t>Greene County</t>
  </si>
  <si>
    <t>Route 670 Connector Road</t>
  </si>
  <si>
    <t>B</t>
  </si>
  <si>
    <t>Charlottesville City</t>
  </si>
  <si>
    <t>Barracks Road at Emmet Street Intersection Improvements</t>
  </si>
  <si>
    <t>Orange County</t>
  </si>
  <si>
    <t>Route 601 Low-Speed Curve Realignment #2</t>
  </si>
  <si>
    <t>Charlottesville-Albemarle Metropolitan Planning Organization</t>
  </si>
  <si>
    <t>Exit 118 WB I64/NB Route29</t>
  </si>
  <si>
    <t>Rio Mills Rd/Berkmar Dr Extended Connection</t>
  </si>
  <si>
    <t>Exit 124 (Interstate 64)</t>
  </si>
  <si>
    <t>Louisa County</t>
  </si>
  <si>
    <t>Route 208-522 Intersection Improvements</t>
  </si>
  <si>
    <t>Warrenton Town</t>
  </si>
  <si>
    <t>Broadview Avenue Access Management Improvements</t>
  </si>
  <si>
    <t>Improve Intersection of Frost w/Broadview-W.Shirley Avenues</t>
  </si>
  <si>
    <t>Fredericksburg</t>
  </si>
  <si>
    <t>Caroline County</t>
  </si>
  <si>
    <t>Chilesburg-Route 738/639 Intersection Safety Improvements</t>
  </si>
  <si>
    <t>A</t>
  </si>
  <si>
    <t>Spotsylvania County</t>
  </si>
  <si>
    <t>Lafayette Blvd and Harrison Road</t>
  </si>
  <si>
    <t>George Washington Regional Commission</t>
  </si>
  <si>
    <t>Bike/Pedestrian</t>
  </si>
  <si>
    <t>Twin Lake-Kensington Bike/Ped Connector</t>
  </si>
  <si>
    <t>Route 208 and Hood Drive Intersection Improvement</t>
  </si>
  <si>
    <t>Rail Transit</t>
  </si>
  <si>
    <t>107714: Improve Brooke and Leeland VRE Sta, Const PS VRE Sta</t>
  </si>
  <si>
    <t>I-95 Exit 126, Route 1 Southbound onto Southpoint Parkway</t>
  </si>
  <si>
    <t>Essex County</t>
  </si>
  <si>
    <t>TDM</t>
  </si>
  <si>
    <t>Loretto Park &amp; Ride Improvements</t>
  </si>
  <si>
    <t>King George County</t>
  </si>
  <si>
    <t>Naval Base Dahlgren Turn Lane Extension Route 301 South</t>
  </si>
  <si>
    <t>King William County</t>
  </si>
  <si>
    <t>Park and Ride</t>
  </si>
  <si>
    <t>Hampton Roads</t>
  </si>
  <si>
    <t>Norfolk City</t>
  </si>
  <si>
    <t>Brambleton Avenue/Tidewater Drive Intersection Improvements</t>
  </si>
  <si>
    <t>Brambleton Avenue/Park Avenue Intersection Improvements</t>
  </si>
  <si>
    <t>James City County</t>
  </si>
  <si>
    <t>Skiffes Creek Connector</t>
  </si>
  <si>
    <t>Granby Street Bike Lanes</t>
  </si>
  <si>
    <t>I-264 W Off-ramp at Ballentine Boulevard</t>
  </si>
  <si>
    <t>Accomack County</t>
  </si>
  <si>
    <t>Route 13, Route 2702 &amp; Route 695 Temperanceville/Saxis Road</t>
  </si>
  <si>
    <t>Northampton County</t>
  </si>
  <si>
    <t>Stone Road - Northampton County</t>
  </si>
  <si>
    <t>Williamsburg Area Transit Authority (WATA)</t>
  </si>
  <si>
    <t>Bus Transit</t>
  </si>
  <si>
    <t>Bus Expansion &amp; Three Expansion Bus Shelters</t>
  </si>
  <si>
    <t>Greensville County</t>
  </si>
  <si>
    <t>301 South Median Crossover Project</t>
  </si>
  <si>
    <t>Hampton City</t>
  </si>
  <si>
    <t>Power Plant Pkwy Sidewalks</t>
  </si>
  <si>
    <t>Route 13 &amp; Route 175 Chincoteague Road</t>
  </si>
  <si>
    <t>Newport News City</t>
  </si>
  <si>
    <t>Jefferson Avenue at Yorktown Road Intersection Improvements</t>
  </si>
  <si>
    <t>Williamsburg City</t>
  </si>
  <si>
    <t>Ironbound Road Phase 2</t>
  </si>
  <si>
    <t>Virginia Beach City</t>
  </si>
  <si>
    <t>Indian River Road Phase VII-B</t>
  </si>
  <si>
    <t>Cleveland Street Phase IV</t>
  </si>
  <si>
    <t>Route 13 Industrial Park Traffic Light</t>
  </si>
  <si>
    <t>17630, 57048, 108041, 108042</t>
  </si>
  <si>
    <t>Hampton Roads Transportation Planning Organization</t>
  </si>
  <si>
    <t>I-64/I-264 Interchange Improvements</t>
  </si>
  <si>
    <t>Capitol Landing Road at Bypass Road Intersection</t>
  </si>
  <si>
    <t>York County</t>
  </si>
  <si>
    <t>Route 17 Widening between Route 630 and Route 173</t>
  </si>
  <si>
    <t>Laskin Road Phase I-A</t>
  </si>
  <si>
    <t>106692, 108990</t>
  </si>
  <si>
    <t>I-64 Southside Widening and High Rise Bridge - Phase 1</t>
  </si>
  <si>
    <t>Route 171 Widening between Route 17 and Route 134</t>
  </si>
  <si>
    <t>Ironbound Road Phase 3</t>
  </si>
  <si>
    <t>Route 602 Lee Street/Cemetery Road- Accomack County</t>
  </si>
  <si>
    <t>Surry County</t>
  </si>
  <si>
    <t>Intersection of Colonial Trail East and Route 617</t>
  </si>
  <si>
    <t>Lynchburg</t>
  </si>
  <si>
    <t>Danville City</t>
  </si>
  <si>
    <t>Arnett Boulevard Improvements</t>
  </si>
  <si>
    <t>Prince Edward County</t>
  </si>
  <si>
    <t>US 460/VA 626 Intersection (Prospect)</t>
  </si>
  <si>
    <t>Amherst County</t>
  </si>
  <si>
    <t>Route 29/151 Safety Improvement</t>
  </si>
  <si>
    <t>Danville Metropolitan Planning Organization</t>
  </si>
  <si>
    <t>Mt. Cross Rd./Whitmell School Rd. Intersection Improvements</t>
  </si>
  <si>
    <t>Charlotte County</t>
  </si>
  <si>
    <t>Route 15 &amp; 360 Roundabout</t>
  </si>
  <si>
    <t>Cumberland County</t>
  </si>
  <si>
    <t>Columbia Road (690) and Cartersville Road (45)</t>
  </si>
  <si>
    <t>Appomattox County</t>
  </si>
  <si>
    <t>Old Courthouse Road Improvement Project</t>
  </si>
  <si>
    <t>Halifax County</t>
  </si>
  <si>
    <t>US 501/Route 628 Intersection</t>
  </si>
  <si>
    <t>Farmville Town</t>
  </si>
  <si>
    <t>South Main/Milnwood Road Intersection Safety Improvements</t>
  </si>
  <si>
    <t>Campbell County</t>
  </si>
  <si>
    <t>Route 622, Lynbrook Road</t>
  </si>
  <si>
    <t>NOVA</t>
  </si>
  <si>
    <t>Arlington County</t>
  </si>
  <si>
    <t>Columbia Pike Smart Corridor</t>
  </si>
  <si>
    <t>Loudoun County</t>
  </si>
  <si>
    <t>Waxpool Rd/Loudoun County Pkwy Intersection Improvements</t>
  </si>
  <si>
    <t>Falls Church City</t>
  </si>
  <si>
    <t>Park Avenue Multimodal Improvements</t>
  </si>
  <si>
    <t>Rosslyn-Ballston corridor multimodal connections</t>
  </si>
  <si>
    <t>Broad Street Multimodal Improvements</t>
  </si>
  <si>
    <t>Vienna Town</t>
  </si>
  <si>
    <t>Route 123 &amp; 243 Traffic Signal Upgrades</t>
  </si>
  <si>
    <t>Alexandria City</t>
  </si>
  <si>
    <t>DASH Bus Service and Facility Expansion</t>
  </si>
  <si>
    <t>West End Transitway - Southern Towers Transit Facilities</t>
  </si>
  <si>
    <t>Loudoun Park and Ride</t>
  </si>
  <si>
    <t>Arcola Boulevard (Route 50 to Route 606)</t>
  </si>
  <si>
    <t>Traffic Adaptive Signal Control Fiber Optic</t>
  </si>
  <si>
    <t>Backlick Run Trail Phase I</t>
  </si>
  <si>
    <t>Acquisition of Transit Buses</t>
  </si>
  <si>
    <t>Fairfax County</t>
  </si>
  <si>
    <t>VA 286 - Popes Head Road Interchange</t>
  </si>
  <si>
    <t>Route 7/ Route 690 Interchange</t>
  </si>
  <si>
    <t>-19604, -19605, 99712</t>
  </si>
  <si>
    <t>Northern Virginia Transportation Commission</t>
  </si>
  <si>
    <t>VRE Fredericksburg Line Capacity Expansion</t>
  </si>
  <si>
    <t>Route 7/ Route 287 Interchange</t>
  </si>
  <si>
    <t>107947/-19576</t>
  </si>
  <si>
    <t>Prince William County</t>
  </si>
  <si>
    <t>Neabsco Mills Road Widening w/ Potomac Town Center Garage</t>
  </si>
  <si>
    <t>Route 29 Widening (Union Mill Road to Buckley's Gate Drive)</t>
  </si>
  <si>
    <t>Herndon Town</t>
  </si>
  <si>
    <t>East Elden Street Widening and Improvements</t>
  </si>
  <si>
    <t>Westwind Drive (Loudoun County Parkway to Route 606)</t>
  </si>
  <si>
    <t>Richmond</t>
  </si>
  <si>
    <t>Chesterfield County</t>
  </si>
  <si>
    <t>Harrowgate Road/Cougar Trail - Pedestrian Improvements</t>
  </si>
  <si>
    <t>Henrico County</t>
  </si>
  <si>
    <t>Broad Street Pedestrian and Transit Stop Improvements</t>
  </si>
  <si>
    <t>Richmond City</t>
  </si>
  <si>
    <t>B US60 / Downtown Expressway Gateway Pedestrian Improvements</t>
  </si>
  <si>
    <t>Prince George County</t>
  </si>
  <si>
    <t>Rt.106 &amp; Rt. 630 Intersection Safety Project (CH &amp; BH Roads)</t>
  </si>
  <si>
    <t>Hopkins Road Sidewalk (Bonniebank Road to S. Melody Road)</t>
  </si>
  <si>
    <t>Parham Road Pedestrian and Transit Stop Improvements</t>
  </si>
  <si>
    <t>E Smart Cities: Centralized Transit SP / EV Preemption</t>
  </si>
  <si>
    <t>Hanover County</t>
  </si>
  <si>
    <t>Cold Harbor (Rt 156) and Catlin Rd (Rt. 1440) Left-Turn Lane</t>
  </si>
  <si>
    <t>D US360 Hull Street Streetscape from 9th St to Mayo Bridge</t>
  </si>
  <si>
    <t>Courthouse Road Trail (Salem Church Rd to Courts Complex Rd)</t>
  </si>
  <si>
    <t>Powhatan County</t>
  </si>
  <si>
    <t>Rt. 711 &amp; Rt. 607 Intersection Improvements</t>
  </si>
  <si>
    <t>Richmond-Henrico Turnpike Improvements - Northern Segment</t>
  </si>
  <si>
    <t>Route 1 (Marina Dr. to Merriewood Rd.) Sidewalk</t>
  </si>
  <si>
    <t>Richmond Regional Transportation Planning Organization</t>
  </si>
  <si>
    <t>I-95/I-64 Overlap: Corridorwide Lighting</t>
  </si>
  <si>
    <t>SB Rt. 288 to WB US 360 WB Off-Ramp, US 360 PNR Lot</t>
  </si>
  <si>
    <t>Dinwiddie County</t>
  </si>
  <si>
    <t>Route 1 &amp; Courthouse Rd. (Rt. 627) Intersection Realignment</t>
  </si>
  <si>
    <t>I-95 Auxiliary Lanes (nb &amp; sb) between Rte. 288 and Rte. 10</t>
  </si>
  <si>
    <t>Cogbill/Hopkins/Chippenham - Park and Ride Lot</t>
  </si>
  <si>
    <t>New Kent County</t>
  </si>
  <si>
    <t>State Route 155 Shoulder Wedging and Bicycle Accommodations</t>
  </si>
  <si>
    <t>I-95/I-64 Overlap: Emergency Pull-Offs</t>
  </si>
  <si>
    <t>I US360 Hull Street Safety / Operations Improvements Phase I</t>
  </si>
  <si>
    <t>BBC Ph 1 - Bailey Bridge Connector, Brad McNeer Connector</t>
  </si>
  <si>
    <t>Elkhardt Road - Roadway, Pedestrian, and Bike Improvements</t>
  </si>
  <si>
    <t>Richmond-Henrico Turnpike Improvements - Southern Segment</t>
  </si>
  <si>
    <t>U.S. Route 360/Lee Davis Rd Intersection (UPC 13551)</t>
  </si>
  <si>
    <t>Salem</t>
  </si>
  <si>
    <t>Roanoke Valley Transportation Planning Organization</t>
  </si>
  <si>
    <t>I-81 Southbound Auxiliary Lane between Exit 143 and 141</t>
  </si>
  <si>
    <t>Franklin County</t>
  </si>
  <si>
    <t>Southway Regional Business Park Project</t>
  </si>
  <si>
    <t>Roanoke Valley-Alleghany Regional Commission</t>
  </si>
  <si>
    <t>I-81 Southbound Safety Improvements MM167.4 to MM169.5</t>
  </si>
  <si>
    <t>Roanoke County</t>
  </si>
  <si>
    <t>West Main Street Sidewalk</t>
  </si>
  <si>
    <t>Safety Improvements to Route 670 and Route 834</t>
  </si>
  <si>
    <t>Bedford County</t>
  </si>
  <si>
    <t>Right turn lane northbound Route 811 at Route 622.</t>
  </si>
  <si>
    <t>Henry County</t>
  </si>
  <si>
    <t>Intersection Rte 609 and Rte 683 Safety Improvements</t>
  </si>
  <si>
    <t>Roanoke City</t>
  </si>
  <si>
    <t>Hollins Road and Orange Avenue Intersection Improvements</t>
  </si>
  <si>
    <t>Plantation Road Bicycle, Pedestrian and Streetscape Phase II</t>
  </si>
  <si>
    <t>Virginia Avenue (US220 Bus) Pedestrian Safety Accommodation</t>
  </si>
  <si>
    <t>Greater Roanoke Transit Company</t>
  </si>
  <si>
    <t>Smart Way Vehicle Expansion Project</t>
  </si>
  <si>
    <t>Salem City</t>
  </si>
  <si>
    <t>Mason Creek Greenway Phase 3 - 419 Multimodal Improvements</t>
  </si>
  <si>
    <t>Valley Metro's Route 91/92 Vehicle Expansion Project</t>
  </si>
  <si>
    <t>Blacksburg Town</t>
  </si>
  <si>
    <t>Expansion Bus Purchase (2 60’ Articulated)</t>
  </si>
  <si>
    <t>GRTC's Automatic Vehicle Locator/Real-Time Project</t>
  </si>
  <si>
    <t>Rocky Mount Town</t>
  </si>
  <si>
    <t>Intersection Realignment/Improvement: US 220 Business/SR 40</t>
  </si>
  <si>
    <t>Downtown Salem Intersection and Streetscape Improvements</t>
  </si>
  <si>
    <t>Route 419 and Route 221 Adaptive Traffic Control</t>
  </si>
  <si>
    <t>Staunton</t>
  </si>
  <si>
    <t>Northern Shenandoah Valley Regional Commission</t>
  </si>
  <si>
    <t>I-81 Exit 296 Accel/Decel Lane Extensions</t>
  </si>
  <si>
    <t>Rockbridge County</t>
  </si>
  <si>
    <t>Raphine Exit 205/Raphine Road (Route 606)</t>
  </si>
  <si>
    <t>Augusta County</t>
  </si>
  <si>
    <t>Mill Place Parkway Improvements</t>
  </si>
  <si>
    <t>Win-Fred Metropolitan Planning Organization</t>
  </si>
  <si>
    <t>I-81 Exit 315 Northbound Deceleration Lane Extension</t>
  </si>
  <si>
    <t>Interstate 81 Exit 235 Access Improvements</t>
  </si>
  <si>
    <t>Rockingham County</t>
  </si>
  <si>
    <t>Rt. 704 Realignment</t>
  </si>
  <si>
    <t>Rt. 682 Friedens Church Road Intersection Realignment</t>
  </si>
  <si>
    <t>Staunton City</t>
  </si>
  <si>
    <t>Richmond Avenue Road Diet and Roundabout</t>
  </si>
  <si>
    <t>I-81 Exit 300 Southbound Acceleration Lane Extension</t>
  </si>
  <si>
    <t>Frederick County</t>
  </si>
  <si>
    <t>Sulphur Springs Road Intersection Improvements</t>
  </si>
  <si>
    <t>Winchester City</t>
  </si>
  <si>
    <t>Green Circle Trail - Final Phases</t>
  </si>
  <si>
    <t>Papermill Road Turn Lane</t>
  </si>
  <si>
    <t>Staunton-Augusta-Waynesboro Metropolitan Planning Organization</t>
  </si>
  <si>
    <t>Waynesboro Towne Center Park &amp; Ride</t>
  </si>
  <si>
    <t>Lexington City</t>
  </si>
  <si>
    <t>Lexington North Main Street Complete Streets Entry Corridor</t>
  </si>
  <si>
    <t>Staunton Crossing Street Extension</t>
  </si>
  <si>
    <t>Luray Town</t>
  </si>
  <si>
    <t>West Main Street Intersection Improvements</t>
  </si>
  <si>
    <t>Intersection of Route 277 and Warrior Drive</t>
  </si>
  <si>
    <t>Wilson Complex Roundabout</t>
  </si>
  <si>
    <t>Harrisonburg City</t>
  </si>
  <si>
    <t>I-81 Exit 247 Interchange Improvements</t>
  </si>
  <si>
    <t>Organization</t>
  </si>
  <si>
    <t>Project Title</t>
  </si>
  <si>
    <t>Percentage</t>
  </si>
  <si>
    <t>DGP</t>
  </si>
  <si>
    <t>DGP+Earmark</t>
  </si>
  <si>
    <t>HPP</t>
  </si>
  <si>
    <t>Step 1</t>
  </si>
  <si>
    <t>Step 2</t>
  </si>
  <si>
    <t>Step 3</t>
  </si>
  <si>
    <t>Total</t>
  </si>
  <si>
    <t>Remaining</t>
  </si>
  <si>
    <t># Projects</t>
  </si>
  <si>
    <t>Amount DGP</t>
  </si>
  <si>
    <t>Amount HPP</t>
  </si>
  <si>
    <t># Projects*</t>
  </si>
  <si>
    <t>Funding</t>
  </si>
  <si>
    <t>DGP**</t>
  </si>
  <si>
    <t>Northern Virginia</t>
  </si>
  <si>
    <t xml:space="preserve">*Note that four projects have both DGP funds and HPP funds (App ID 1591, 1613, 1027 &amp; 1327).  There are 147 projects funded in this round. </t>
  </si>
  <si>
    <t xml:space="preserve">**Overprogrammed DGP funds in Richmond are offset by funds released from Round 1 from UPC 109308 in Petersburg. </t>
  </si>
  <si>
    <t>Draft Funding Scenario</t>
  </si>
  <si>
    <t>Fund top scoring projects within each district eligible for DGP funds using DGP funds until remaining funds are insufficient to fund the next highest scoring project.</t>
  </si>
  <si>
    <t>Fund top scoring projects within each district that would have otherwise been funded with available DGP funds, but were not because they are only eligible for HPP</t>
  </si>
  <si>
    <t>funds, using HPP funds, as long as their SMART SCALE cost does not exceed the total amount of DGP funds available to be programmed based on their rank.</t>
  </si>
  <si>
    <t>Fund projects with a benefit relative to SMART SCALE score greater than an established threshold based on the highest project benefit using HPP funds until funds</t>
  </si>
  <si>
    <t xml:space="preserve"> are insufficient to fund the next unfunded project with the highest project benefit.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</si>
</sst>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gradientFill degree="90">
        <stop position="0">
          <color rgb="FFFFFF99"/>
        </stop>
        <stop position="1">
          <color theme="3" tint="0.80001220740379042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21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5" fillId="3" borderId="1" xfId="2" applyNumberFormat="1" applyFont="1" applyFill="1" applyBorder="1" applyAlignment="1">
      <alignment horizontal="right"/>
    </xf>
    <xf numFmtId="1" fontId="0" fillId="4" borderId="1" xfId="0" applyNumberForma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right"/>
    </xf>
    <xf numFmtId="164" fontId="5" fillId="4" borderId="1" xfId="2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43" fontId="4" fillId="7" borderId="1" xfId="1" applyFont="1" applyFill="1" applyBorder="1" applyAlignment="1">
      <alignment horizontal="right"/>
    </xf>
    <xf numFmtId="164" fontId="5" fillId="7" borderId="1" xfId="2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/>
    </xf>
    <xf numFmtId="164" fontId="5" fillId="2" borderId="3" xfId="2" applyNumberFormat="1" applyFont="1" applyFill="1" applyBorder="1" applyAlignment="1">
      <alignment horizontal="right"/>
    </xf>
    <xf numFmtId="0" fontId="5" fillId="6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3" fontId="4" fillId="4" borderId="4" xfId="1" applyFont="1" applyFill="1" applyBorder="1" applyAlignment="1">
      <alignment horizontal="right"/>
    </xf>
    <xf numFmtId="0" fontId="0" fillId="5" borderId="2" xfId="0" applyFill="1" applyBorder="1" applyAlignment="1">
      <alignment horizontal="left" vertical="center" wrapText="1"/>
    </xf>
    <xf numFmtId="164" fontId="5" fillId="4" borderId="5" xfId="2" applyNumberFormat="1" applyFont="1" applyFill="1" applyBorder="1" applyAlignment="1">
      <alignment horizontal="right"/>
    </xf>
    <xf numFmtId="1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right"/>
    </xf>
    <xf numFmtId="164" fontId="5" fillId="4" borderId="3" xfId="2" applyNumberFormat="1" applyFont="1" applyFill="1" applyBorder="1" applyAlignment="1">
      <alignment horizontal="right"/>
    </xf>
    <xf numFmtId="164" fontId="2" fillId="3" borderId="1" xfId="2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5" fillId="0" borderId="0" xfId="2" applyNumberFormat="1" applyFont="1" applyAlignment="1">
      <alignment horizontal="left" vertical="center" wrapText="1"/>
    </xf>
    <xf numFmtId="164" fontId="5" fillId="0" borderId="0" xfId="2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6" fontId="0" fillId="0" borderId="1" xfId="1" applyNumberFormat="1" applyFont="1" applyFill="1" applyBorder="1"/>
    <xf numFmtId="166" fontId="0" fillId="0" borderId="1" xfId="0" applyNumberFormat="1" applyBorder="1"/>
    <xf numFmtId="0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5" fillId="7" borderId="1" xfId="0" applyFont="1" applyFill="1" applyBorder="1" applyAlignment="1">
      <alignment horizontal="center"/>
    </xf>
    <xf numFmtId="166" fontId="5" fillId="7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166" fontId="5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/>
    <xf numFmtId="166" fontId="2" fillId="0" borderId="1" xfId="0" applyNumberFormat="1" applyFont="1" applyBorder="1"/>
    <xf numFmtId="0" fontId="0" fillId="0" borderId="7" xfId="0" applyBorder="1"/>
    <xf numFmtId="165" fontId="0" fillId="0" borderId="7" xfId="0" applyNumberFormat="1" applyBorder="1"/>
    <xf numFmtId="166" fontId="0" fillId="0" borderId="7" xfId="1" applyNumberFormat="1" applyFont="1" applyFill="1" applyBorder="1"/>
    <xf numFmtId="166" fontId="0" fillId="0" borderId="7" xfId="0" applyNumberFormat="1" applyBorder="1"/>
    <xf numFmtId="0" fontId="5" fillId="2" borderId="7" xfId="0" applyFont="1" applyFill="1" applyBorder="1" applyAlignment="1">
      <alignment horizontal="center"/>
    </xf>
    <xf numFmtId="166" fontId="5" fillId="2" borderId="7" xfId="0" applyNumberFormat="1" applyFont="1" applyFill="1" applyBorder="1"/>
    <xf numFmtId="0" fontId="5" fillId="7" borderId="7" xfId="0" applyFont="1" applyFill="1" applyBorder="1" applyAlignment="1">
      <alignment horizontal="center"/>
    </xf>
    <xf numFmtId="166" fontId="5" fillId="7" borderId="7" xfId="0" applyNumberFormat="1" applyFont="1" applyFill="1" applyBorder="1"/>
    <xf numFmtId="0" fontId="5" fillId="4" borderId="7" xfId="0" applyFont="1" applyFill="1" applyBorder="1" applyAlignment="1">
      <alignment horizontal="center"/>
    </xf>
    <xf numFmtId="166" fontId="5" fillId="4" borderId="7" xfId="0" applyNumberFormat="1" applyFont="1" applyFill="1" applyBorder="1"/>
    <xf numFmtId="0" fontId="5" fillId="0" borderId="7" xfId="0" applyFont="1" applyBorder="1" applyAlignment="1">
      <alignment horizontal="center"/>
    </xf>
    <xf numFmtId="166" fontId="5" fillId="0" borderId="7" xfId="0" applyNumberFormat="1" applyFont="1" applyBorder="1"/>
    <xf numFmtId="166" fontId="2" fillId="0" borderId="7" xfId="0" applyNumberFormat="1" applyFont="1" applyBorder="1"/>
    <xf numFmtId="165" fontId="3" fillId="0" borderId="3" xfId="0" applyNumberFormat="1" applyFont="1" applyBorder="1"/>
    <xf numFmtId="166" fontId="3" fillId="0" borderId="3" xfId="0" applyNumberFormat="1" applyFont="1" applyBorder="1"/>
    <xf numFmtId="0" fontId="3" fillId="2" borderId="3" xfId="0" applyFont="1" applyFill="1" applyBorder="1" applyAlignment="1">
      <alignment horizontal="center"/>
    </xf>
    <xf numFmtId="166" fontId="3" fillId="2" borderId="3" xfId="0" applyNumberFormat="1" applyFont="1" applyFill="1" applyBorder="1"/>
    <xf numFmtId="0" fontId="3" fillId="7" borderId="3" xfId="0" applyFont="1" applyFill="1" applyBorder="1" applyAlignment="1">
      <alignment horizontal="center"/>
    </xf>
    <xf numFmtId="166" fontId="3" fillId="7" borderId="3" xfId="0" applyNumberFormat="1" applyFont="1" applyFill="1" applyBorder="1"/>
    <xf numFmtId="0" fontId="3" fillId="4" borderId="3" xfId="0" applyFont="1" applyFill="1" applyBorder="1" applyAlignment="1">
      <alignment horizontal="center"/>
    </xf>
    <xf numFmtId="166" fontId="3" fillId="4" borderId="3" xfId="0" applyNumberFormat="1" applyFont="1" applyFill="1" applyBorder="1"/>
    <xf numFmtId="0" fontId="3" fillId="0" borderId="3" xfId="0" applyFont="1" applyBorder="1" applyAlignment="1">
      <alignment horizontal="center"/>
    </xf>
    <xf numFmtId="0" fontId="5" fillId="0" borderId="8" xfId="0" applyFont="1" applyBorder="1"/>
    <xf numFmtId="166" fontId="0" fillId="0" borderId="0" xfId="0" applyNumberFormat="1"/>
    <xf numFmtId="0" fontId="0" fillId="0" borderId="8" xfId="0" applyBorder="1"/>
    <xf numFmtId="0" fontId="3" fillId="0" borderId="0" xfId="0" applyFont="1"/>
    <xf numFmtId="0" fontId="0" fillId="2" borderId="0" xfId="0" applyFill="1"/>
    <xf numFmtId="0" fontId="0" fillId="7" borderId="0" xfId="0" applyFill="1"/>
    <xf numFmtId="0" fontId="0" fillId="4" borderId="0" xfId="0" applyFill="1"/>
    <xf numFmtId="166" fontId="0" fillId="4" borderId="0" xfId="0" applyNumberFormat="1" applyFill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4CA2-2844-4793-AE1B-4E75EB14B381}">
  <dimension ref="A1:Q20"/>
  <sheetViews>
    <sheetView workbookViewId="0">
      <selection activeCell="Q9" sqref="Q9"/>
    </sheetView>
  </sheetViews>
  <sheetFormatPr defaultRowHeight="14.5" x14ac:dyDescent="0.35"/>
  <cols>
    <col min="1" max="1" width="17" customWidth="1"/>
    <col min="2" max="2" width="12.81640625" customWidth="1"/>
    <col min="3" max="3" width="12.1796875" bestFit="1" customWidth="1"/>
    <col min="4" max="4" width="13.1796875" bestFit="1" customWidth="1"/>
    <col min="5" max="5" width="12.1796875" bestFit="1" customWidth="1"/>
    <col min="6" max="6" width="9.54296875" bestFit="1" customWidth="1"/>
    <col min="7" max="7" width="12.453125" bestFit="1" customWidth="1"/>
    <col min="8" max="8" width="9.54296875" bestFit="1" customWidth="1"/>
    <col min="9" max="9" width="12.1796875" bestFit="1" customWidth="1"/>
    <col min="10" max="10" width="9.54296875" bestFit="1" customWidth="1"/>
    <col min="11" max="11" width="12.1796875" bestFit="1" customWidth="1"/>
    <col min="12" max="12" width="10.54296875" bestFit="1" customWidth="1"/>
    <col min="13" max="13" width="13.81640625" bestFit="1" customWidth="1"/>
    <col min="14" max="14" width="11.1796875" bestFit="1" customWidth="1"/>
    <col min="15" max="15" width="4.54296875" bestFit="1" customWidth="1"/>
  </cols>
  <sheetData>
    <row r="1" spans="1:17" x14ac:dyDescent="0.35">
      <c r="A1" s="60" t="s">
        <v>3</v>
      </c>
      <c r="B1" s="61" t="s">
        <v>266</v>
      </c>
      <c r="C1" s="60" t="s">
        <v>267</v>
      </c>
      <c r="D1" s="62" t="s">
        <v>268</v>
      </c>
      <c r="E1" s="62" t="s">
        <v>269</v>
      </c>
      <c r="F1" s="112" t="s">
        <v>270</v>
      </c>
      <c r="G1" s="113"/>
      <c r="H1" s="114" t="s">
        <v>271</v>
      </c>
      <c r="I1" s="115"/>
      <c r="J1" s="116" t="s">
        <v>272</v>
      </c>
      <c r="K1" s="117"/>
      <c r="L1" s="118" t="s">
        <v>273</v>
      </c>
      <c r="M1" s="119"/>
      <c r="N1" s="118" t="s">
        <v>274</v>
      </c>
      <c r="O1" s="119"/>
    </row>
    <row r="2" spans="1:17" x14ac:dyDescent="0.35">
      <c r="A2" s="63"/>
      <c r="B2" s="64"/>
      <c r="C2" s="63"/>
      <c r="D2" s="63"/>
      <c r="E2" s="63"/>
      <c r="F2" s="65" t="s">
        <v>275</v>
      </c>
      <c r="G2" s="65" t="s">
        <v>276</v>
      </c>
      <c r="H2" s="66" t="s">
        <v>275</v>
      </c>
      <c r="I2" s="66" t="s">
        <v>277</v>
      </c>
      <c r="J2" s="67" t="s">
        <v>275</v>
      </c>
      <c r="K2" s="67" t="s">
        <v>277</v>
      </c>
      <c r="L2" s="68" t="s">
        <v>278</v>
      </c>
      <c r="M2" s="68" t="s">
        <v>279</v>
      </c>
      <c r="N2" s="68" t="s">
        <v>280</v>
      </c>
      <c r="O2" s="68" t="s">
        <v>269</v>
      </c>
    </row>
    <row r="3" spans="1:17" x14ac:dyDescent="0.35">
      <c r="A3" s="69" t="s">
        <v>12</v>
      </c>
      <c r="B3" s="70">
        <v>6.7551946957101192E-2</v>
      </c>
      <c r="C3" s="71">
        <v>20740248.000000004</v>
      </c>
      <c r="D3" s="71">
        <v>21210894.000000004</v>
      </c>
      <c r="E3" s="72"/>
      <c r="F3" s="73">
        <v>9</v>
      </c>
      <c r="G3" s="74">
        <v>21210894</v>
      </c>
      <c r="H3" s="75">
        <v>0</v>
      </c>
      <c r="I3" s="76">
        <v>0</v>
      </c>
      <c r="J3" s="77">
        <v>1</v>
      </c>
      <c r="K3" s="78">
        <v>2817806</v>
      </c>
      <c r="L3" s="79">
        <f>J3+H3+F3</f>
        <v>10</v>
      </c>
      <c r="M3" s="80">
        <f>K3+I3+G3</f>
        <v>24028700</v>
      </c>
      <c r="N3" s="80">
        <f>D3-G3</f>
        <v>0</v>
      </c>
      <c r="O3" s="81"/>
    </row>
    <row r="4" spans="1:17" x14ac:dyDescent="0.35">
      <c r="A4" s="69" t="s">
        <v>31</v>
      </c>
      <c r="B4" s="70">
        <v>6.2781246564940149E-2</v>
      </c>
      <c r="C4" s="71">
        <v>19859927</v>
      </c>
      <c r="D4" s="71">
        <v>19910405</v>
      </c>
      <c r="E4" s="72"/>
      <c r="F4" s="73">
        <v>5</v>
      </c>
      <c r="G4" s="74">
        <v>19461690</v>
      </c>
      <c r="H4" s="75">
        <v>0</v>
      </c>
      <c r="I4" s="76">
        <v>0</v>
      </c>
      <c r="J4" s="77">
        <v>6</v>
      </c>
      <c r="K4" s="78">
        <v>36670555</v>
      </c>
      <c r="L4" s="79">
        <f t="shared" ref="L4:M11" si="0">J4+H4+F4</f>
        <v>11</v>
      </c>
      <c r="M4" s="80">
        <f t="shared" si="0"/>
        <v>56132245</v>
      </c>
      <c r="N4" s="80">
        <f t="shared" ref="N4:N11" si="1">D4-G4</f>
        <v>448715</v>
      </c>
      <c r="O4" s="81"/>
    </row>
    <row r="5" spans="1:17" x14ac:dyDescent="0.35">
      <c r="A5" s="69" t="s">
        <v>51</v>
      </c>
      <c r="B5" s="70">
        <v>6.9445081239170092E-2</v>
      </c>
      <c r="C5" s="71">
        <v>26409641</v>
      </c>
      <c r="D5" s="71">
        <v>26409641</v>
      </c>
      <c r="E5" s="72"/>
      <c r="F5" s="73">
        <v>7</v>
      </c>
      <c r="G5" s="74">
        <v>24335655</v>
      </c>
      <c r="H5" s="75">
        <v>1</v>
      </c>
      <c r="I5" s="76">
        <v>1481550</v>
      </c>
      <c r="J5" s="77">
        <v>1</v>
      </c>
      <c r="K5" s="78">
        <v>22047320</v>
      </c>
      <c r="L5" s="79">
        <f t="shared" si="0"/>
        <v>9</v>
      </c>
      <c r="M5" s="80">
        <f t="shared" si="0"/>
        <v>47864525</v>
      </c>
      <c r="N5" s="80">
        <f t="shared" si="1"/>
        <v>2073986</v>
      </c>
      <c r="O5" s="81"/>
    </row>
    <row r="6" spans="1:17" x14ac:dyDescent="0.35">
      <c r="A6" s="69" t="s">
        <v>71</v>
      </c>
      <c r="B6" s="70">
        <v>0.19973965595599977</v>
      </c>
      <c r="C6" s="71">
        <v>78057775</v>
      </c>
      <c r="D6" s="71">
        <v>86791093</v>
      </c>
      <c r="E6" s="72"/>
      <c r="F6" s="73">
        <v>22</v>
      </c>
      <c r="G6" s="74">
        <v>80181698</v>
      </c>
      <c r="H6" s="75">
        <v>1</v>
      </c>
      <c r="I6" s="76">
        <v>334058</v>
      </c>
      <c r="J6" s="77">
        <v>2</v>
      </c>
      <c r="K6" s="78">
        <v>150000055</v>
      </c>
      <c r="L6" s="79">
        <f t="shared" si="0"/>
        <v>25</v>
      </c>
      <c r="M6" s="80">
        <f t="shared" si="0"/>
        <v>230515811</v>
      </c>
      <c r="N6" s="80">
        <f t="shared" si="1"/>
        <v>6609395</v>
      </c>
      <c r="O6" s="81"/>
    </row>
    <row r="7" spans="1:17" x14ac:dyDescent="0.35">
      <c r="A7" s="69" t="s">
        <v>113</v>
      </c>
      <c r="B7" s="70">
        <v>7.0940718145103249E-2</v>
      </c>
      <c r="C7" s="71">
        <v>22658778.999999996</v>
      </c>
      <c r="D7" s="71">
        <v>25297174.999999996</v>
      </c>
      <c r="E7" s="72"/>
      <c r="F7" s="73">
        <v>8</v>
      </c>
      <c r="G7" s="74">
        <v>24554251</v>
      </c>
      <c r="H7" s="75">
        <v>1</v>
      </c>
      <c r="I7" s="76">
        <v>1083903</v>
      </c>
      <c r="J7" s="77">
        <v>1</v>
      </c>
      <c r="K7" s="78">
        <v>11546256</v>
      </c>
      <c r="L7" s="79">
        <f t="shared" si="0"/>
        <v>10</v>
      </c>
      <c r="M7" s="80">
        <f t="shared" si="0"/>
        <v>37184410</v>
      </c>
      <c r="N7" s="80">
        <f t="shared" si="1"/>
        <v>742923.99999999627</v>
      </c>
      <c r="O7" s="81"/>
    </row>
    <row r="8" spans="1:17" x14ac:dyDescent="0.35">
      <c r="A8" s="69" t="s">
        <v>281</v>
      </c>
      <c r="B8" s="70">
        <v>0.20889879493965374</v>
      </c>
      <c r="C8" s="71">
        <v>79995639</v>
      </c>
      <c r="D8" s="71">
        <v>89403058</v>
      </c>
      <c r="E8" s="72"/>
      <c r="F8" s="73">
        <v>12</v>
      </c>
      <c r="G8" s="74">
        <v>79666955</v>
      </c>
      <c r="H8" s="75">
        <v>0</v>
      </c>
      <c r="I8" s="76">
        <v>0</v>
      </c>
      <c r="J8" s="77">
        <v>9</v>
      </c>
      <c r="K8" s="78">
        <v>287625771</v>
      </c>
      <c r="L8" s="79">
        <f t="shared" si="0"/>
        <v>21</v>
      </c>
      <c r="M8" s="80">
        <f t="shared" si="0"/>
        <v>367292726</v>
      </c>
      <c r="N8" s="80">
        <f t="shared" si="1"/>
        <v>9736103</v>
      </c>
      <c r="O8" s="80"/>
    </row>
    <row r="9" spans="1:17" x14ac:dyDescent="0.35">
      <c r="A9" s="69" t="s">
        <v>167</v>
      </c>
      <c r="B9" s="70">
        <v>0.14690017977785486</v>
      </c>
      <c r="C9" s="71">
        <v>55749467</v>
      </c>
      <c r="D9" s="71">
        <v>56176746</v>
      </c>
      <c r="E9" s="72"/>
      <c r="F9" s="73">
        <v>19</v>
      </c>
      <c r="G9" s="74">
        <v>61726746</v>
      </c>
      <c r="H9" s="75">
        <v>1</v>
      </c>
      <c r="I9" s="76">
        <v>7199224</v>
      </c>
      <c r="J9" s="77">
        <v>6</v>
      </c>
      <c r="K9" s="78">
        <v>83191124</v>
      </c>
      <c r="L9" s="79">
        <f t="shared" si="0"/>
        <v>26</v>
      </c>
      <c r="M9" s="80">
        <f t="shared" si="0"/>
        <v>152117094</v>
      </c>
      <c r="N9" s="80">
        <f t="shared" si="1"/>
        <v>-5550000</v>
      </c>
      <c r="O9" s="81"/>
      <c r="Q9" s="120"/>
    </row>
    <row r="10" spans="1:17" x14ac:dyDescent="0.35">
      <c r="A10" s="69" t="s">
        <v>202</v>
      </c>
      <c r="B10" s="70">
        <v>9.5519000381652508E-2</v>
      </c>
      <c r="C10" s="71">
        <v>31577316</v>
      </c>
      <c r="D10" s="71">
        <v>32633500</v>
      </c>
      <c r="E10" s="72"/>
      <c r="F10" s="73">
        <v>14</v>
      </c>
      <c r="G10" s="74">
        <v>32633500</v>
      </c>
      <c r="H10" s="75">
        <v>2</v>
      </c>
      <c r="I10" s="76">
        <v>2318000</v>
      </c>
      <c r="J10" s="77">
        <v>3</v>
      </c>
      <c r="K10" s="78">
        <v>36020799</v>
      </c>
      <c r="L10" s="79">
        <f t="shared" si="0"/>
        <v>19</v>
      </c>
      <c r="M10" s="80">
        <f t="shared" si="0"/>
        <v>70972299</v>
      </c>
      <c r="N10" s="80">
        <f t="shared" si="1"/>
        <v>0</v>
      </c>
      <c r="O10" s="81"/>
    </row>
    <row r="11" spans="1:17" ht="15" thickBot="1" x14ac:dyDescent="0.4">
      <c r="A11" s="82" t="s">
        <v>232</v>
      </c>
      <c r="B11" s="83">
        <v>7.8223376038524431E-2</v>
      </c>
      <c r="C11" s="84">
        <v>23853902.999999996</v>
      </c>
      <c r="D11" s="84">
        <v>24270366.999999996</v>
      </c>
      <c r="E11" s="85"/>
      <c r="F11" s="86">
        <v>14</v>
      </c>
      <c r="G11" s="87">
        <v>24270367</v>
      </c>
      <c r="H11" s="88">
        <v>4</v>
      </c>
      <c r="I11" s="89">
        <v>7275298</v>
      </c>
      <c r="J11" s="90">
        <v>2</v>
      </c>
      <c r="K11" s="91">
        <v>9158955</v>
      </c>
      <c r="L11" s="92">
        <f t="shared" si="0"/>
        <v>20</v>
      </c>
      <c r="M11" s="93">
        <f t="shared" si="0"/>
        <v>40704620</v>
      </c>
      <c r="N11" s="93">
        <f t="shared" si="1"/>
        <v>0</v>
      </c>
      <c r="O11" s="94"/>
    </row>
    <row r="12" spans="1:17" ht="15" thickTop="1" x14ac:dyDescent="0.35">
      <c r="A12" s="63" t="s">
        <v>273</v>
      </c>
      <c r="B12" s="95">
        <v>1</v>
      </c>
      <c r="C12" s="96">
        <f>SUM(C3:C11)</f>
        <v>358902695</v>
      </c>
      <c r="D12" s="96">
        <f>SUM(D3:D11)</f>
        <v>382102879</v>
      </c>
      <c r="E12" s="96">
        <v>658770674</v>
      </c>
      <c r="F12" s="97">
        <f t="shared" ref="F12:N12" si="2">SUM(F3:F11)</f>
        <v>110</v>
      </c>
      <c r="G12" s="98">
        <f t="shared" si="2"/>
        <v>368041756</v>
      </c>
      <c r="H12" s="99">
        <f t="shared" si="2"/>
        <v>10</v>
      </c>
      <c r="I12" s="100">
        <f t="shared" si="2"/>
        <v>19692033</v>
      </c>
      <c r="J12" s="101">
        <f t="shared" si="2"/>
        <v>31</v>
      </c>
      <c r="K12" s="102">
        <f t="shared" si="2"/>
        <v>639078641</v>
      </c>
      <c r="L12" s="103">
        <f t="shared" si="2"/>
        <v>151</v>
      </c>
      <c r="M12" s="96">
        <f t="shared" si="2"/>
        <v>1026812430</v>
      </c>
      <c r="N12" s="96">
        <f t="shared" si="2"/>
        <v>14061122.999999996</v>
      </c>
      <c r="O12" s="96">
        <f>E12-I12-K12</f>
        <v>0</v>
      </c>
    </row>
    <row r="13" spans="1:17" x14ac:dyDescent="0.35">
      <c r="A13" s="104" t="s">
        <v>282</v>
      </c>
      <c r="D13" s="105"/>
    </row>
    <row r="14" spans="1:17" x14ac:dyDescent="0.35">
      <c r="A14" s="106" t="s">
        <v>283</v>
      </c>
      <c r="D14" s="105"/>
    </row>
    <row r="15" spans="1:17" x14ac:dyDescent="0.35">
      <c r="A15" s="107" t="s">
        <v>284</v>
      </c>
    </row>
    <row r="16" spans="1:17" x14ac:dyDescent="0.35">
      <c r="A16" s="108" t="s">
        <v>270</v>
      </c>
      <c r="B16" s="108" t="s">
        <v>285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x14ac:dyDescent="0.35">
      <c r="A17" s="109" t="s">
        <v>271</v>
      </c>
      <c r="B17" s="109" t="s">
        <v>286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x14ac:dyDescent="0.35">
      <c r="A18" s="109"/>
      <c r="B18" s="109" t="s">
        <v>287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x14ac:dyDescent="0.35">
      <c r="A19" s="110" t="s">
        <v>272</v>
      </c>
      <c r="B19" s="110" t="s">
        <v>288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x14ac:dyDescent="0.35">
      <c r="A20" s="110"/>
      <c r="B20" s="110" t="s">
        <v>289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0"/>
      <c r="N20" s="110"/>
      <c r="O20" s="110"/>
    </row>
  </sheetData>
  <mergeCells count="5">
    <mergeCell ref="F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abSelected="1" zoomScale="80" zoomScaleNormal="80" workbookViewId="0">
      <pane ySplit="1" topLeftCell="A2" activePane="bottomLeft" state="frozen"/>
      <selection pane="bottomLeft" activeCell="P97" sqref="P97"/>
    </sheetView>
  </sheetViews>
  <sheetFormatPr defaultColWidth="9.1796875" defaultRowHeight="14.5" outlineLevelCol="1" x14ac:dyDescent="0.35"/>
  <cols>
    <col min="1" max="1" width="12.453125" style="53" bestFit="1" customWidth="1"/>
    <col min="2" max="2" width="12.453125" style="53" customWidth="1"/>
    <col min="3" max="3" width="13.54296875" style="54" bestFit="1" customWidth="1"/>
    <col min="4" max="4" width="15" style="14" bestFit="1" customWidth="1"/>
    <col min="5" max="5" width="25.453125" style="14" customWidth="1"/>
    <col min="6" max="6" width="15.453125" style="14" hidden="1" customWidth="1"/>
    <col min="7" max="7" width="35.26953125" style="14" customWidth="1"/>
    <col min="8" max="8" width="10" style="55" bestFit="1" customWidth="1"/>
    <col min="9" max="9" width="7.26953125" style="55" bestFit="1" customWidth="1"/>
    <col min="10" max="10" width="11" style="56" customWidth="1"/>
    <col min="11" max="11" width="25.26953125" style="57" bestFit="1" customWidth="1" outlineLevel="1"/>
    <col min="12" max="12" width="26" style="58" bestFit="1" customWidth="1" outlineLevel="1"/>
    <col min="13" max="13" width="24.1796875" style="59" bestFit="1" customWidth="1"/>
    <col min="14" max="16384" width="9.1796875" style="14"/>
  </cols>
  <sheetData>
    <row r="1" spans="1:13" s="7" customFormat="1" ht="43.5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264</v>
      </c>
      <c r="F1" s="4" t="s">
        <v>4</v>
      </c>
      <c r="G1" s="3" t="s">
        <v>265</v>
      </c>
      <c r="H1" s="3" t="s">
        <v>5</v>
      </c>
      <c r="I1" s="3" t="s">
        <v>6</v>
      </c>
      <c r="J1" s="2" t="s">
        <v>7</v>
      </c>
      <c r="K1" s="5" t="s">
        <v>8</v>
      </c>
      <c r="L1" s="6" t="s">
        <v>9</v>
      </c>
      <c r="M1" s="2" t="s">
        <v>10</v>
      </c>
    </row>
    <row r="2" spans="1:13" ht="29" x14ac:dyDescent="0.35">
      <c r="A2" s="8">
        <v>1731</v>
      </c>
      <c r="B2" s="8" t="s">
        <v>11</v>
      </c>
      <c r="C2" s="9">
        <v>110798</v>
      </c>
      <c r="D2" s="10" t="s">
        <v>12</v>
      </c>
      <c r="E2" s="10" t="s">
        <v>13</v>
      </c>
      <c r="F2" s="10" t="s">
        <v>14</v>
      </c>
      <c r="G2" s="10" t="s">
        <v>15</v>
      </c>
      <c r="H2" s="11" t="s">
        <v>16</v>
      </c>
      <c r="I2" s="11" t="s">
        <v>16</v>
      </c>
      <c r="J2" s="12">
        <v>0.80380438700000001</v>
      </c>
      <c r="K2" s="13">
        <v>942000</v>
      </c>
      <c r="L2" s="13">
        <v>942000</v>
      </c>
      <c r="M2" s="12">
        <v>8.5329552789999994</v>
      </c>
    </row>
    <row r="3" spans="1:13" ht="29" x14ac:dyDescent="0.35">
      <c r="A3" s="8">
        <v>1620</v>
      </c>
      <c r="B3" s="8" t="s">
        <v>11</v>
      </c>
      <c r="C3" s="15">
        <v>110799</v>
      </c>
      <c r="D3" s="10" t="s">
        <v>12</v>
      </c>
      <c r="E3" s="10" t="s">
        <v>17</v>
      </c>
      <c r="F3" s="10" t="s">
        <v>14</v>
      </c>
      <c r="G3" s="10" t="s">
        <v>18</v>
      </c>
      <c r="H3" s="11" t="s">
        <v>16</v>
      </c>
      <c r="I3" s="11" t="s">
        <v>16</v>
      </c>
      <c r="J3" s="12">
        <v>1.7860890359999999</v>
      </c>
      <c r="K3" s="13">
        <v>3279000</v>
      </c>
      <c r="L3" s="13">
        <v>3279000</v>
      </c>
      <c r="M3" s="12">
        <v>5.447054091</v>
      </c>
    </row>
    <row r="4" spans="1:13" ht="29" x14ac:dyDescent="0.35">
      <c r="A4" s="8">
        <v>1645</v>
      </c>
      <c r="B4" s="8" t="s">
        <v>11</v>
      </c>
      <c r="C4" s="15">
        <v>110797</v>
      </c>
      <c r="D4" s="10" t="s">
        <v>12</v>
      </c>
      <c r="E4" s="10" t="s">
        <v>19</v>
      </c>
      <c r="F4" s="10" t="s">
        <v>14</v>
      </c>
      <c r="G4" s="10" t="s">
        <v>20</v>
      </c>
      <c r="H4" s="11" t="s">
        <v>16</v>
      </c>
      <c r="I4" s="11" t="s">
        <v>16</v>
      </c>
      <c r="J4" s="12">
        <v>1.1879574930000001</v>
      </c>
      <c r="K4" s="13">
        <v>2783000</v>
      </c>
      <c r="L4" s="13">
        <v>2783000</v>
      </c>
      <c r="M4" s="12">
        <v>4.2686219650000004</v>
      </c>
    </row>
    <row r="5" spans="1:13" ht="29" x14ac:dyDescent="0.35">
      <c r="A5" s="8">
        <v>1644</v>
      </c>
      <c r="B5" s="8" t="s">
        <v>11</v>
      </c>
      <c r="C5" s="15">
        <v>110795</v>
      </c>
      <c r="D5" s="10" t="s">
        <v>12</v>
      </c>
      <c r="E5" s="10" t="s">
        <v>19</v>
      </c>
      <c r="F5" s="10" t="s">
        <v>14</v>
      </c>
      <c r="G5" s="10" t="s">
        <v>21</v>
      </c>
      <c r="H5" s="11" t="s">
        <v>16</v>
      </c>
      <c r="I5" s="11" t="s">
        <v>16</v>
      </c>
      <c r="J5" s="12">
        <v>0.92249886199999998</v>
      </c>
      <c r="K5" s="13">
        <v>2516000</v>
      </c>
      <c r="L5" s="13">
        <v>2516000</v>
      </c>
      <c r="M5" s="12">
        <v>3.666529658</v>
      </c>
    </row>
    <row r="6" spans="1:13" ht="29" x14ac:dyDescent="0.35">
      <c r="A6" s="8">
        <v>1647</v>
      </c>
      <c r="B6" s="8" t="s">
        <v>11</v>
      </c>
      <c r="C6" s="15">
        <v>110796</v>
      </c>
      <c r="D6" s="10" t="s">
        <v>12</v>
      </c>
      <c r="E6" s="10" t="s">
        <v>19</v>
      </c>
      <c r="F6" s="10" t="s">
        <v>14</v>
      </c>
      <c r="G6" s="10" t="s">
        <v>22</v>
      </c>
      <c r="H6" s="11" t="s">
        <v>16</v>
      </c>
      <c r="I6" s="11" t="s">
        <v>16</v>
      </c>
      <c r="J6" s="12">
        <v>0.90658516700000003</v>
      </c>
      <c r="K6" s="13">
        <v>3042000</v>
      </c>
      <c r="L6" s="13">
        <v>3042000</v>
      </c>
      <c r="M6" s="12">
        <v>2.9802273719999999</v>
      </c>
    </row>
    <row r="7" spans="1:13" ht="29" x14ac:dyDescent="0.35">
      <c r="A7" s="8">
        <v>1689</v>
      </c>
      <c r="B7" s="8" t="s">
        <v>11</v>
      </c>
      <c r="C7" s="9">
        <v>110879</v>
      </c>
      <c r="D7" s="10" t="s">
        <v>12</v>
      </c>
      <c r="E7" s="10" t="s">
        <v>23</v>
      </c>
      <c r="F7" s="10" t="s">
        <v>14</v>
      </c>
      <c r="G7" s="10" t="s">
        <v>24</v>
      </c>
      <c r="H7" s="11"/>
      <c r="I7" s="11" t="s">
        <v>16</v>
      </c>
      <c r="J7" s="12">
        <v>0.87970410099999996</v>
      </c>
      <c r="K7" s="13">
        <v>3330000</v>
      </c>
      <c r="L7" s="13">
        <v>3330000</v>
      </c>
      <c r="M7" s="12">
        <v>2.6417540559999999</v>
      </c>
    </row>
    <row r="8" spans="1:13" ht="29" x14ac:dyDescent="0.35">
      <c r="A8" s="8">
        <v>1712</v>
      </c>
      <c r="B8" s="8" t="s">
        <v>11</v>
      </c>
      <c r="C8" s="15">
        <v>110794</v>
      </c>
      <c r="D8" s="10" t="s">
        <v>12</v>
      </c>
      <c r="E8" s="10" t="s">
        <v>25</v>
      </c>
      <c r="F8" s="16" t="s">
        <v>14</v>
      </c>
      <c r="G8" s="10" t="s">
        <v>26</v>
      </c>
      <c r="H8" s="11" t="s">
        <v>16</v>
      </c>
      <c r="I8" s="11" t="s">
        <v>16</v>
      </c>
      <c r="J8" s="12">
        <v>0.21706040200000001</v>
      </c>
      <c r="K8" s="13">
        <v>1113000</v>
      </c>
      <c r="L8" s="13">
        <v>1113000</v>
      </c>
      <c r="M8" s="12">
        <v>1.9502282310000001</v>
      </c>
    </row>
    <row r="9" spans="1:13" ht="29" x14ac:dyDescent="0.35">
      <c r="A9" s="8">
        <v>1633</v>
      </c>
      <c r="B9" s="8" t="s">
        <v>11</v>
      </c>
      <c r="C9" s="15">
        <v>110793</v>
      </c>
      <c r="D9" s="10" t="s">
        <v>12</v>
      </c>
      <c r="E9" s="10" t="s">
        <v>25</v>
      </c>
      <c r="F9" s="16" t="s">
        <v>14</v>
      </c>
      <c r="G9" s="10" t="s">
        <v>27</v>
      </c>
      <c r="H9" s="11" t="s">
        <v>16</v>
      </c>
      <c r="I9" s="11" t="s">
        <v>16</v>
      </c>
      <c r="J9" s="12">
        <v>0.29609260399999998</v>
      </c>
      <c r="K9" s="13">
        <v>1704000</v>
      </c>
      <c r="L9" s="13">
        <v>1704000</v>
      </c>
      <c r="M9" s="12">
        <v>1.7376326529999999</v>
      </c>
    </row>
    <row r="10" spans="1:13" x14ac:dyDescent="0.35">
      <c r="A10" s="8">
        <v>1591</v>
      </c>
      <c r="B10" s="8" t="s">
        <v>11</v>
      </c>
      <c r="C10" s="15">
        <v>111272</v>
      </c>
      <c r="D10" s="10" t="s">
        <v>12</v>
      </c>
      <c r="E10" s="10" t="s">
        <v>28</v>
      </c>
      <c r="F10" s="10" t="s">
        <v>14</v>
      </c>
      <c r="G10" s="10" t="s">
        <v>29</v>
      </c>
      <c r="H10" s="11" t="s">
        <v>16</v>
      </c>
      <c r="I10" s="11" t="s">
        <v>16</v>
      </c>
      <c r="J10" s="12">
        <v>0.46345407999999999</v>
      </c>
      <c r="K10" s="13">
        <v>5319700</v>
      </c>
      <c r="L10" s="17">
        <v>5319700</v>
      </c>
      <c r="M10" s="12">
        <v>0.87120341400000001</v>
      </c>
    </row>
    <row r="11" spans="1:13" ht="29" x14ac:dyDescent="0.35">
      <c r="A11" s="8">
        <v>1403</v>
      </c>
      <c r="B11" s="8" t="s">
        <v>30</v>
      </c>
      <c r="C11" s="15">
        <v>-19610</v>
      </c>
      <c r="D11" s="10" t="s">
        <v>31</v>
      </c>
      <c r="E11" s="10" t="s">
        <v>32</v>
      </c>
      <c r="F11" s="10" t="s">
        <v>14</v>
      </c>
      <c r="G11" s="10" t="s">
        <v>33</v>
      </c>
      <c r="H11" s="11" t="s">
        <v>16</v>
      </c>
      <c r="I11" s="11" t="s">
        <v>16</v>
      </c>
      <c r="J11" s="12">
        <v>4.7961452189999996</v>
      </c>
      <c r="K11" s="13">
        <v>4000000</v>
      </c>
      <c r="L11" s="13">
        <v>4000000</v>
      </c>
      <c r="M11" s="12">
        <v>11.990363049999999</v>
      </c>
    </row>
    <row r="12" spans="1:13" ht="29" x14ac:dyDescent="0.35">
      <c r="A12" s="11">
        <v>1404</v>
      </c>
      <c r="B12" s="8" t="s">
        <v>30</v>
      </c>
      <c r="C12" s="15">
        <v>-19611</v>
      </c>
      <c r="D12" s="10" t="s">
        <v>31</v>
      </c>
      <c r="E12" s="10" t="s">
        <v>32</v>
      </c>
      <c r="F12" s="10" t="s">
        <v>14</v>
      </c>
      <c r="G12" s="10" t="s">
        <v>34</v>
      </c>
      <c r="H12" s="11" t="s">
        <v>16</v>
      </c>
      <c r="I12" s="11" t="s">
        <v>16</v>
      </c>
      <c r="J12" s="12">
        <v>4.5947875099999997</v>
      </c>
      <c r="K12" s="13">
        <v>5800000</v>
      </c>
      <c r="L12" s="13">
        <v>3261690</v>
      </c>
      <c r="M12" s="12">
        <v>9.6732368629999996</v>
      </c>
    </row>
    <row r="13" spans="1:13" x14ac:dyDescent="0.35">
      <c r="A13" s="8">
        <v>1167</v>
      </c>
      <c r="B13" s="8" t="s">
        <v>30</v>
      </c>
      <c r="C13" s="15">
        <v>-19612</v>
      </c>
      <c r="D13" s="10" t="s">
        <v>31</v>
      </c>
      <c r="E13" s="10" t="s">
        <v>35</v>
      </c>
      <c r="F13" s="10" t="s">
        <v>14</v>
      </c>
      <c r="G13" s="10" t="s">
        <v>36</v>
      </c>
      <c r="H13" s="11"/>
      <c r="I13" s="11" t="s">
        <v>16</v>
      </c>
      <c r="J13" s="12">
        <v>4.6433090689999998</v>
      </c>
      <c r="K13" s="13">
        <v>5400000</v>
      </c>
      <c r="L13" s="13">
        <v>5400000</v>
      </c>
      <c r="M13" s="12">
        <v>8.5987204990000006</v>
      </c>
    </row>
    <row r="14" spans="1:13" ht="29" x14ac:dyDescent="0.35">
      <c r="A14" s="18">
        <v>1080</v>
      </c>
      <c r="B14" s="18" t="s">
        <v>37</v>
      </c>
      <c r="C14" s="19">
        <v>-19613</v>
      </c>
      <c r="D14" s="20" t="s">
        <v>31</v>
      </c>
      <c r="E14" s="20" t="s">
        <v>38</v>
      </c>
      <c r="F14" s="21" t="s">
        <v>14</v>
      </c>
      <c r="G14" s="20" t="s">
        <v>39</v>
      </c>
      <c r="H14" s="22" t="s">
        <v>16</v>
      </c>
      <c r="I14" s="22" t="s">
        <v>16</v>
      </c>
      <c r="J14" s="23">
        <v>7.3346692410000003</v>
      </c>
      <c r="K14" s="24">
        <v>8640866</v>
      </c>
      <c r="L14" s="24">
        <v>8640866</v>
      </c>
      <c r="M14" s="23">
        <v>8.4883497109999997</v>
      </c>
    </row>
    <row r="15" spans="1:13" ht="29" x14ac:dyDescent="0.35">
      <c r="A15" s="8">
        <v>1356</v>
      </c>
      <c r="B15" s="8" t="s">
        <v>30</v>
      </c>
      <c r="C15" s="15">
        <v>-19717</v>
      </c>
      <c r="D15" s="10" t="s">
        <v>31</v>
      </c>
      <c r="E15" s="10" t="s">
        <v>40</v>
      </c>
      <c r="F15" s="16" t="s">
        <v>14</v>
      </c>
      <c r="G15" s="10" t="s">
        <v>41</v>
      </c>
      <c r="H15" s="11"/>
      <c r="I15" s="11" t="s">
        <v>16</v>
      </c>
      <c r="J15" s="12">
        <v>1.170435702</v>
      </c>
      <c r="K15" s="13">
        <v>1400000</v>
      </c>
      <c r="L15" s="13">
        <v>1400000</v>
      </c>
      <c r="M15" s="12">
        <v>8.360255016</v>
      </c>
    </row>
    <row r="16" spans="1:13" ht="43.5" x14ac:dyDescent="0.35">
      <c r="A16" s="18">
        <v>1398</v>
      </c>
      <c r="B16" s="18" t="s">
        <v>37</v>
      </c>
      <c r="C16" s="19">
        <v>-19616</v>
      </c>
      <c r="D16" s="20" t="s">
        <v>31</v>
      </c>
      <c r="E16" s="20" t="s">
        <v>42</v>
      </c>
      <c r="F16" s="21" t="s">
        <v>14</v>
      </c>
      <c r="G16" s="20" t="s">
        <v>43</v>
      </c>
      <c r="H16" s="22" t="s">
        <v>16</v>
      </c>
      <c r="I16" s="22"/>
      <c r="J16" s="23">
        <v>2.2575771969999998</v>
      </c>
      <c r="K16" s="24">
        <v>2900000</v>
      </c>
      <c r="L16" s="24">
        <v>2900000</v>
      </c>
      <c r="M16" s="23">
        <v>7.7847489559999996</v>
      </c>
    </row>
    <row r="17" spans="1:13" ht="29" x14ac:dyDescent="0.35">
      <c r="A17" s="22">
        <v>1408</v>
      </c>
      <c r="B17" s="18" t="s">
        <v>37</v>
      </c>
      <c r="C17" s="19">
        <v>109397</v>
      </c>
      <c r="D17" s="20" t="s">
        <v>31</v>
      </c>
      <c r="E17" s="20" t="s">
        <v>32</v>
      </c>
      <c r="F17" s="21" t="s">
        <v>14</v>
      </c>
      <c r="G17" s="20" t="s">
        <v>44</v>
      </c>
      <c r="H17" s="22" t="s">
        <v>16</v>
      </c>
      <c r="I17" s="22" t="s">
        <v>16</v>
      </c>
      <c r="J17" s="23">
        <v>0.89011488400000005</v>
      </c>
      <c r="K17" s="24">
        <v>3800000</v>
      </c>
      <c r="L17" s="24">
        <v>1315811</v>
      </c>
      <c r="M17" s="23">
        <v>6.7647624439999996</v>
      </c>
    </row>
    <row r="18" spans="1:13" ht="43.5" x14ac:dyDescent="0.35">
      <c r="A18" s="18">
        <v>1386</v>
      </c>
      <c r="B18" s="18" t="s">
        <v>37</v>
      </c>
      <c r="C18" s="25">
        <v>-19619</v>
      </c>
      <c r="D18" s="20" t="s">
        <v>31</v>
      </c>
      <c r="E18" s="20" t="s">
        <v>42</v>
      </c>
      <c r="F18" s="21" t="s">
        <v>14</v>
      </c>
      <c r="G18" s="20" t="s">
        <v>45</v>
      </c>
      <c r="H18" s="22" t="s">
        <v>16</v>
      </c>
      <c r="I18" s="22"/>
      <c r="J18" s="23">
        <v>11.93978705</v>
      </c>
      <c r="K18" s="24">
        <v>18400000</v>
      </c>
      <c r="L18" s="24">
        <v>18400000</v>
      </c>
      <c r="M18" s="23">
        <v>6.4890147020000004</v>
      </c>
    </row>
    <row r="19" spans="1:13" ht="29" x14ac:dyDescent="0.35">
      <c r="A19" s="8">
        <v>1162</v>
      </c>
      <c r="B19" s="8" t="s">
        <v>30</v>
      </c>
      <c r="C19" s="15">
        <v>-19718</v>
      </c>
      <c r="D19" s="10" t="s">
        <v>31</v>
      </c>
      <c r="E19" s="10" t="s">
        <v>46</v>
      </c>
      <c r="F19" s="16" t="s">
        <v>14</v>
      </c>
      <c r="G19" s="10" t="s">
        <v>47</v>
      </c>
      <c r="H19" s="11"/>
      <c r="I19" s="11" t="s">
        <v>16</v>
      </c>
      <c r="J19" s="12">
        <v>3.4490941319999999</v>
      </c>
      <c r="K19" s="13">
        <v>5400000</v>
      </c>
      <c r="L19" s="13">
        <v>5400000</v>
      </c>
      <c r="M19" s="12">
        <v>6.3872113559999999</v>
      </c>
    </row>
    <row r="20" spans="1:13" ht="29" x14ac:dyDescent="0.35">
      <c r="A20" s="22">
        <v>1267</v>
      </c>
      <c r="B20" s="18" t="s">
        <v>30</v>
      </c>
      <c r="C20" s="26">
        <v>111647</v>
      </c>
      <c r="D20" s="20" t="s">
        <v>31</v>
      </c>
      <c r="E20" s="20" t="s">
        <v>48</v>
      </c>
      <c r="F20" s="21" t="s">
        <v>14</v>
      </c>
      <c r="G20" s="20" t="s">
        <v>49</v>
      </c>
      <c r="H20" s="22" t="s">
        <v>16</v>
      </c>
      <c r="I20" s="22" t="s">
        <v>16</v>
      </c>
      <c r="J20" s="23">
        <v>1.6125815370000001</v>
      </c>
      <c r="K20" s="24">
        <v>4640000</v>
      </c>
      <c r="L20" s="24">
        <v>2590000</v>
      </c>
      <c r="M20" s="23">
        <v>6.2261835400000001</v>
      </c>
    </row>
    <row r="21" spans="1:13" ht="29" x14ac:dyDescent="0.35">
      <c r="A21" s="22">
        <v>1380</v>
      </c>
      <c r="B21" s="18" t="s">
        <v>30</v>
      </c>
      <c r="C21" s="19">
        <v>111648</v>
      </c>
      <c r="D21" s="20" t="s">
        <v>31</v>
      </c>
      <c r="E21" s="20" t="s">
        <v>48</v>
      </c>
      <c r="F21" s="21" t="s">
        <v>14</v>
      </c>
      <c r="G21" s="20" t="s">
        <v>50</v>
      </c>
      <c r="H21" s="22" t="s">
        <v>16</v>
      </c>
      <c r="I21" s="22" t="s">
        <v>16</v>
      </c>
      <c r="J21" s="23">
        <v>1.454526258</v>
      </c>
      <c r="K21" s="24">
        <v>4000000</v>
      </c>
      <c r="L21" s="24">
        <v>2823878</v>
      </c>
      <c r="M21" s="23">
        <v>5.1508112529999996</v>
      </c>
    </row>
    <row r="22" spans="1:13" ht="29" x14ac:dyDescent="0.35">
      <c r="A22" s="8">
        <v>1349</v>
      </c>
      <c r="B22" s="8" t="s">
        <v>11</v>
      </c>
      <c r="C22" s="15">
        <v>110902</v>
      </c>
      <c r="D22" s="10" t="s">
        <v>51</v>
      </c>
      <c r="E22" s="10" t="s">
        <v>52</v>
      </c>
      <c r="F22" s="16" t="s">
        <v>14</v>
      </c>
      <c r="G22" s="10" t="s">
        <v>53</v>
      </c>
      <c r="H22" s="11"/>
      <c r="I22" s="11" t="s">
        <v>16</v>
      </c>
      <c r="J22" s="12">
        <v>17.288927810000001</v>
      </c>
      <c r="K22" s="13">
        <v>2110000</v>
      </c>
      <c r="L22" s="13">
        <v>2110000</v>
      </c>
      <c r="M22" s="12">
        <v>81.938046510000007</v>
      </c>
    </row>
    <row r="23" spans="1:13" x14ac:dyDescent="0.35">
      <c r="A23" s="8">
        <v>1141</v>
      </c>
      <c r="B23" s="8" t="s">
        <v>54</v>
      </c>
      <c r="C23" s="15">
        <v>110913</v>
      </c>
      <c r="D23" s="10" t="s">
        <v>51</v>
      </c>
      <c r="E23" s="10" t="s">
        <v>55</v>
      </c>
      <c r="F23" s="16" t="s">
        <v>14</v>
      </c>
      <c r="G23" s="10" t="s">
        <v>56</v>
      </c>
      <c r="H23" s="11" t="s">
        <v>16</v>
      </c>
      <c r="I23" s="11" t="s">
        <v>16</v>
      </c>
      <c r="J23" s="12">
        <v>3.5631427050000002</v>
      </c>
      <c r="K23" s="13">
        <v>1200000</v>
      </c>
      <c r="L23" s="13">
        <v>1063000</v>
      </c>
      <c r="M23" s="12">
        <v>33.519686780000001</v>
      </c>
    </row>
    <row r="24" spans="1:13" ht="29" x14ac:dyDescent="0.35">
      <c r="A24" s="27">
        <v>1382</v>
      </c>
      <c r="B24" s="27" t="s">
        <v>54</v>
      </c>
      <c r="C24" s="28">
        <v>110932</v>
      </c>
      <c r="D24" s="29" t="s">
        <v>51</v>
      </c>
      <c r="E24" s="29" t="s">
        <v>57</v>
      </c>
      <c r="F24" s="16" t="s">
        <v>58</v>
      </c>
      <c r="G24" s="29" t="s">
        <v>59</v>
      </c>
      <c r="H24" s="30" t="s">
        <v>16</v>
      </c>
      <c r="I24" s="30"/>
      <c r="J24" s="31">
        <v>4.0003390520000002</v>
      </c>
      <c r="K24" s="32">
        <v>1981550</v>
      </c>
      <c r="L24" s="32">
        <v>1481550</v>
      </c>
      <c r="M24" s="31">
        <v>27.001039800000001</v>
      </c>
    </row>
    <row r="25" spans="1:13" ht="29" x14ac:dyDescent="0.35">
      <c r="A25" s="8">
        <v>1140</v>
      </c>
      <c r="B25" s="8" t="s">
        <v>54</v>
      </c>
      <c r="C25" s="15">
        <v>110987</v>
      </c>
      <c r="D25" s="10" t="s">
        <v>51</v>
      </c>
      <c r="E25" s="10" t="s">
        <v>55</v>
      </c>
      <c r="F25" s="16" t="s">
        <v>14</v>
      </c>
      <c r="G25" s="10" t="s">
        <v>60</v>
      </c>
      <c r="H25" s="11" t="s">
        <v>16</v>
      </c>
      <c r="I25" s="11" t="s">
        <v>16</v>
      </c>
      <c r="J25" s="12">
        <v>9.1450729909999993</v>
      </c>
      <c r="K25" s="13">
        <v>5150000</v>
      </c>
      <c r="L25" s="13">
        <v>4888655</v>
      </c>
      <c r="M25" s="12">
        <v>18.706726069999998</v>
      </c>
    </row>
    <row r="26" spans="1:13" ht="29" x14ac:dyDescent="0.35">
      <c r="A26" s="22">
        <v>1104</v>
      </c>
      <c r="B26" s="18" t="s">
        <v>54</v>
      </c>
      <c r="C26" s="19">
        <v>107714</v>
      </c>
      <c r="D26" s="20" t="s">
        <v>51</v>
      </c>
      <c r="E26" s="20" t="s">
        <v>57</v>
      </c>
      <c r="F26" s="21" t="s">
        <v>61</v>
      </c>
      <c r="G26" s="20" t="s">
        <v>62</v>
      </c>
      <c r="H26" s="22" t="s">
        <v>16</v>
      </c>
      <c r="I26" s="22"/>
      <c r="J26" s="23">
        <v>32.955635239999999</v>
      </c>
      <c r="K26" s="24">
        <v>59759770</v>
      </c>
      <c r="L26" s="24">
        <v>22047320</v>
      </c>
      <c r="M26" s="23">
        <v>14.94768309</v>
      </c>
    </row>
    <row r="27" spans="1:13" ht="29" x14ac:dyDescent="0.35">
      <c r="A27" s="8">
        <v>1145</v>
      </c>
      <c r="B27" s="8" t="s">
        <v>54</v>
      </c>
      <c r="C27" s="9">
        <v>110914</v>
      </c>
      <c r="D27" s="10" t="s">
        <v>51</v>
      </c>
      <c r="E27" s="10" t="s">
        <v>55</v>
      </c>
      <c r="F27" s="16" t="s">
        <v>14</v>
      </c>
      <c r="G27" s="10" t="s">
        <v>63</v>
      </c>
      <c r="H27" s="11" t="s">
        <v>16</v>
      </c>
      <c r="I27" s="11" t="s">
        <v>16</v>
      </c>
      <c r="J27" s="12">
        <v>9.1777254720000006</v>
      </c>
      <c r="K27" s="13">
        <v>14495000</v>
      </c>
      <c r="L27" s="13">
        <v>12745000</v>
      </c>
      <c r="M27" s="12">
        <v>7.2010399940000003</v>
      </c>
    </row>
    <row r="28" spans="1:13" x14ac:dyDescent="0.35">
      <c r="A28" s="8">
        <v>1110</v>
      </c>
      <c r="B28" s="8" t="s">
        <v>11</v>
      </c>
      <c r="C28" s="15">
        <v>-20141</v>
      </c>
      <c r="D28" s="10" t="s">
        <v>51</v>
      </c>
      <c r="E28" s="10" t="s">
        <v>64</v>
      </c>
      <c r="F28" s="16" t="s">
        <v>65</v>
      </c>
      <c r="G28" s="10" t="s">
        <v>66</v>
      </c>
      <c r="H28" s="11"/>
      <c r="I28" s="11" t="s">
        <v>16</v>
      </c>
      <c r="J28" s="12">
        <v>0.23707904599999999</v>
      </c>
      <c r="K28" s="13">
        <v>915000</v>
      </c>
      <c r="L28" s="13">
        <v>915000</v>
      </c>
      <c r="M28" s="12">
        <v>2.591027821</v>
      </c>
    </row>
    <row r="29" spans="1:13" ht="29" x14ac:dyDescent="0.35">
      <c r="A29" s="8">
        <v>1025</v>
      </c>
      <c r="B29" s="8" t="s">
        <v>11</v>
      </c>
      <c r="C29" s="15">
        <v>-20134</v>
      </c>
      <c r="D29" s="10" t="s">
        <v>51</v>
      </c>
      <c r="E29" s="10" t="s">
        <v>67</v>
      </c>
      <c r="F29" s="16" t="s">
        <v>14</v>
      </c>
      <c r="G29" s="10" t="s">
        <v>68</v>
      </c>
      <c r="H29" s="11"/>
      <c r="I29" s="11" t="s">
        <v>16</v>
      </c>
      <c r="J29" s="12">
        <v>0.42418504800000001</v>
      </c>
      <c r="K29" s="13">
        <v>2000000</v>
      </c>
      <c r="L29" s="13">
        <v>2000000</v>
      </c>
      <c r="M29" s="12">
        <v>2.12092524</v>
      </c>
    </row>
    <row r="30" spans="1:13" x14ac:dyDescent="0.35">
      <c r="A30" s="8">
        <v>1009</v>
      </c>
      <c r="B30" s="8" t="s">
        <v>11</v>
      </c>
      <c r="C30" s="15">
        <v>-20137</v>
      </c>
      <c r="D30" s="10" t="s">
        <v>51</v>
      </c>
      <c r="E30" s="10" t="s">
        <v>69</v>
      </c>
      <c r="F30" s="16" t="s">
        <v>14</v>
      </c>
      <c r="G30" s="10" t="s">
        <v>70</v>
      </c>
      <c r="H30" s="11"/>
      <c r="I30" s="11" t="s">
        <v>16</v>
      </c>
      <c r="J30" s="12">
        <v>8.8897721999999998E-2</v>
      </c>
      <c r="K30" s="13">
        <v>614000</v>
      </c>
      <c r="L30" s="13">
        <v>614000</v>
      </c>
      <c r="M30" s="12">
        <v>1.4478456399999999</v>
      </c>
    </row>
    <row r="31" spans="1:13" ht="29" x14ac:dyDescent="0.35">
      <c r="A31" s="8">
        <v>1070</v>
      </c>
      <c r="B31" s="8" t="s">
        <v>54</v>
      </c>
      <c r="C31" s="15">
        <v>111017</v>
      </c>
      <c r="D31" s="10" t="s">
        <v>71</v>
      </c>
      <c r="E31" s="10" t="s">
        <v>72</v>
      </c>
      <c r="F31" s="16" t="s">
        <v>14</v>
      </c>
      <c r="G31" s="10" t="s">
        <v>73</v>
      </c>
      <c r="H31" s="11" t="s">
        <v>16</v>
      </c>
      <c r="I31" s="11" t="s">
        <v>16</v>
      </c>
      <c r="J31" s="12">
        <v>19.513376269999998</v>
      </c>
      <c r="K31" s="13">
        <v>645500</v>
      </c>
      <c r="L31" s="13">
        <v>645500</v>
      </c>
      <c r="M31" s="12">
        <v>302.29862539999999</v>
      </c>
    </row>
    <row r="32" spans="1:13" ht="29" x14ac:dyDescent="0.35">
      <c r="A32" s="8">
        <v>1073</v>
      </c>
      <c r="B32" s="8" t="s">
        <v>54</v>
      </c>
      <c r="C32" s="15">
        <v>111019</v>
      </c>
      <c r="D32" s="10" t="s">
        <v>71</v>
      </c>
      <c r="E32" s="10" t="s">
        <v>72</v>
      </c>
      <c r="F32" s="16" t="s">
        <v>14</v>
      </c>
      <c r="G32" s="10" t="s">
        <v>74</v>
      </c>
      <c r="H32" s="11" t="s">
        <v>16</v>
      </c>
      <c r="I32" s="11" t="s">
        <v>16</v>
      </c>
      <c r="J32" s="12">
        <v>16.55197218</v>
      </c>
      <c r="K32" s="13">
        <v>594000</v>
      </c>
      <c r="L32" s="13">
        <v>594000</v>
      </c>
      <c r="M32" s="12">
        <v>278.65273029999997</v>
      </c>
    </row>
    <row r="33" spans="1:13" x14ac:dyDescent="0.35">
      <c r="A33" s="11">
        <v>1453</v>
      </c>
      <c r="B33" s="8" t="s">
        <v>54</v>
      </c>
      <c r="C33" s="9">
        <v>100200</v>
      </c>
      <c r="D33" s="10" t="s">
        <v>71</v>
      </c>
      <c r="E33" s="10" t="s">
        <v>75</v>
      </c>
      <c r="F33" s="16" t="s">
        <v>14</v>
      </c>
      <c r="G33" s="10" t="s">
        <v>76</v>
      </c>
      <c r="H33" s="11" t="s">
        <v>16</v>
      </c>
      <c r="I33" s="11" t="s">
        <v>16</v>
      </c>
      <c r="J33" s="12">
        <v>12.47013495</v>
      </c>
      <c r="K33" s="13">
        <v>50503700</v>
      </c>
      <c r="L33" s="13">
        <v>1544766</v>
      </c>
      <c r="M33" s="12">
        <v>80.725073910000006</v>
      </c>
    </row>
    <row r="34" spans="1:13" x14ac:dyDescent="0.35">
      <c r="A34" s="8">
        <v>1440</v>
      </c>
      <c r="B34" s="8" t="s">
        <v>54</v>
      </c>
      <c r="C34" s="15">
        <v>111021</v>
      </c>
      <c r="D34" s="10" t="s">
        <v>71</v>
      </c>
      <c r="E34" s="10" t="s">
        <v>72</v>
      </c>
      <c r="F34" s="16" t="s">
        <v>58</v>
      </c>
      <c r="G34" s="10" t="s">
        <v>77</v>
      </c>
      <c r="H34" s="11" t="s">
        <v>16</v>
      </c>
      <c r="I34" s="11" t="s">
        <v>16</v>
      </c>
      <c r="J34" s="12">
        <v>6.3065447050000003</v>
      </c>
      <c r="K34" s="13">
        <v>822000</v>
      </c>
      <c r="L34" s="13">
        <v>822000</v>
      </c>
      <c r="M34" s="12">
        <v>76.721955050000005</v>
      </c>
    </row>
    <row r="35" spans="1:13" ht="29" x14ac:dyDescent="0.35">
      <c r="A35" s="8">
        <v>1069</v>
      </c>
      <c r="B35" s="8" t="s">
        <v>54</v>
      </c>
      <c r="C35" s="15">
        <v>-19657</v>
      </c>
      <c r="D35" s="10" t="s">
        <v>71</v>
      </c>
      <c r="E35" s="10" t="s">
        <v>72</v>
      </c>
      <c r="F35" s="16" t="s">
        <v>14</v>
      </c>
      <c r="G35" s="10" t="s">
        <v>78</v>
      </c>
      <c r="H35" s="11" t="s">
        <v>16</v>
      </c>
      <c r="I35" s="11" t="s">
        <v>16</v>
      </c>
      <c r="J35" s="12">
        <v>10.461776779999999</v>
      </c>
      <c r="K35" s="13">
        <v>1710000</v>
      </c>
      <c r="L35" s="13">
        <v>1710000</v>
      </c>
      <c r="M35" s="12">
        <v>61.179981159999997</v>
      </c>
    </row>
    <row r="36" spans="1:13" ht="29" x14ac:dyDescent="0.35">
      <c r="A36" s="8">
        <v>1393</v>
      </c>
      <c r="B36" s="8" t="s">
        <v>11</v>
      </c>
      <c r="C36" s="15">
        <v>-19690</v>
      </c>
      <c r="D36" s="10" t="s">
        <v>71</v>
      </c>
      <c r="E36" s="10" t="s">
        <v>79</v>
      </c>
      <c r="F36" s="16" t="s">
        <v>14</v>
      </c>
      <c r="G36" s="10" t="s">
        <v>80</v>
      </c>
      <c r="H36" s="11"/>
      <c r="I36" s="11" t="s">
        <v>16</v>
      </c>
      <c r="J36" s="12">
        <v>12.36302989</v>
      </c>
      <c r="K36" s="13">
        <v>2065456</v>
      </c>
      <c r="L36" s="13">
        <v>2065456</v>
      </c>
      <c r="M36" s="12">
        <v>59.856176490000003</v>
      </c>
    </row>
    <row r="37" spans="1:13" x14ac:dyDescent="0.35">
      <c r="A37" s="8">
        <v>1419</v>
      </c>
      <c r="B37" s="8" t="s">
        <v>11</v>
      </c>
      <c r="C37" s="15">
        <v>-19684</v>
      </c>
      <c r="D37" s="10" t="s">
        <v>71</v>
      </c>
      <c r="E37" s="10" t="s">
        <v>81</v>
      </c>
      <c r="F37" s="16" t="s">
        <v>14</v>
      </c>
      <c r="G37" s="10" t="s">
        <v>82</v>
      </c>
      <c r="H37" s="11"/>
      <c r="I37" s="11" t="s">
        <v>16</v>
      </c>
      <c r="J37" s="12">
        <v>8.2745646869999998</v>
      </c>
      <c r="K37" s="13">
        <v>1739812</v>
      </c>
      <c r="L37" s="13">
        <v>1739812</v>
      </c>
      <c r="M37" s="12">
        <v>47.560108149999998</v>
      </c>
    </row>
    <row r="38" spans="1:13" ht="29" x14ac:dyDescent="0.35">
      <c r="A38" s="27">
        <v>1173</v>
      </c>
      <c r="B38" s="27" t="s">
        <v>54</v>
      </c>
      <c r="C38" s="28">
        <v>110806</v>
      </c>
      <c r="D38" s="29" t="s">
        <v>71</v>
      </c>
      <c r="E38" s="29" t="s">
        <v>83</v>
      </c>
      <c r="F38" s="16" t="s">
        <v>84</v>
      </c>
      <c r="G38" s="29" t="s">
        <v>85</v>
      </c>
      <c r="H38" s="30" t="s">
        <v>16</v>
      </c>
      <c r="I38" s="30"/>
      <c r="J38" s="31">
        <v>1.44602539</v>
      </c>
      <c r="K38" s="32">
        <v>334058</v>
      </c>
      <c r="L38" s="32">
        <v>334058</v>
      </c>
      <c r="M38" s="31">
        <v>43.28665651</v>
      </c>
    </row>
    <row r="39" spans="1:13" x14ac:dyDescent="0.35">
      <c r="A39" s="8">
        <v>1507</v>
      </c>
      <c r="B39" s="8" t="s">
        <v>11</v>
      </c>
      <c r="C39" s="9">
        <v>-19700</v>
      </c>
      <c r="D39" s="10" t="s">
        <v>71</v>
      </c>
      <c r="E39" s="10" t="s">
        <v>86</v>
      </c>
      <c r="F39" s="16" t="s">
        <v>14</v>
      </c>
      <c r="G39" s="10" t="s">
        <v>87</v>
      </c>
      <c r="H39" s="11"/>
      <c r="I39" s="11" t="s">
        <v>16</v>
      </c>
      <c r="J39" s="12">
        <v>2.3996575560000002</v>
      </c>
      <c r="K39" s="13">
        <v>729480</v>
      </c>
      <c r="L39" s="13">
        <v>729480</v>
      </c>
      <c r="M39" s="12">
        <v>32.895453689999997</v>
      </c>
    </row>
    <row r="40" spans="1:13" x14ac:dyDescent="0.35">
      <c r="A40" s="8">
        <v>1512</v>
      </c>
      <c r="B40" s="8" t="s">
        <v>54</v>
      </c>
      <c r="C40" s="9">
        <v>111016</v>
      </c>
      <c r="D40" s="10" t="s">
        <v>71</v>
      </c>
      <c r="E40" s="10" t="s">
        <v>88</v>
      </c>
      <c r="F40" s="16" t="s">
        <v>58</v>
      </c>
      <c r="G40" s="10" t="s">
        <v>89</v>
      </c>
      <c r="H40" s="11"/>
      <c r="I40" s="11" t="s">
        <v>16</v>
      </c>
      <c r="J40" s="12">
        <v>2.4204298770000001</v>
      </c>
      <c r="K40" s="13">
        <v>753500</v>
      </c>
      <c r="L40" s="13">
        <v>749000</v>
      </c>
      <c r="M40" s="12">
        <v>32.315485680000002</v>
      </c>
    </row>
    <row r="41" spans="1:13" ht="29" x14ac:dyDescent="0.35">
      <c r="A41" s="8">
        <v>1400</v>
      </c>
      <c r="B41" s="8" t="s">
        <v>11</v>
      </c>
      <c r="C41" s="9">
        <v>-19681</v>
      </c>
      <c r="D41" s="10" t="s">
        <v>71</v>
      </c>
      <c r="E41" s="10" t="s">
        <v>79</v>
      </c>
      <c r="F41" s="16" t="s">
        <v>14</v>
      </c>
      <c r="G41" s="10" t="s">
        <v>90</v>
      </c>
      <c r="H41" s="11"/>
      <c r="I41" s="11" t="s">
        <v>16</v>
      </c>
      <c r="J41" s="12">
        <v>2.4767405070000001</v>
      </c>
      <c r="K41" s="13">
        <v>779156</v>
      </c>
      <c r="L41" s="13">
        <v>779156</v>
      </c>
      <c r="M41" s="12">
        <v>31.787479099999999</v>
      </c>
    </row>
    <row r="42" spans="1:13" ht="29" x14ac:dyDescent="0.35">
      <c r="A42" s="8">
        <v>1043</v>
      </c>
      <c r="B42" s="8" t="s">
        <v>54</v>
      </c>
      <c r="C42" s="15">
        <v>111091</v>
      </c>
      <c r="D42" s="10" t="s">
        <v>71</v>
      </c>
      <c r="E42" s="10" t="s">
        <v>91</v>
      </c>
      <c r="F42" s="16" t="s">
        <v>14</v>
      </c>
      <c r="G42" s="10" t="s">
        <v>92</v>
      </c>
      <c r="H42" s="11" t="s">
        <v>16</v>
      </c>
      <c r="I42" s="11" t="s">
        <v>16</v>
      </c>
      <c r="J42" s="12">
        <v>5.4033394389999998</v>
      </c>
      <c r="K42" s="13">
        <v>2460000</v>
      </c>
      <c r="L42" s="13">
        <v>2460000</v>
      </c>
      <c r="M42" s="12">
        <v>21.964794470000001</v>
      </c>
    </row>
    <row r="43" spans="1:13" x14ac:dyDescent="0.35">
      <c r="A43" s="8">
        <v>1360</v>
      </c>
      <c r="B43" s="8" t="s">
        <v>54</v>
      </c>
      <c r="C43" s="15">
        <v>111018</v>
      </c>
      <c r="D43" s="10" t="s">
        <v>71</v>
      </c>
      <c r="E43" s="10" t="s">
        <v>93</v>
      </c>
      <c r="F43" s="16" t="s">
        <v>14</v>
      </c>
      <c r="G43" s="10" t="s">
        <v>94</v>
      </c>
      <c r="H43" s="11" t="s">
        <v>16</v>
      </c>
      <c r="I43" s="11" t="s">
        <v>16</v>
      </c>
      <c r="J43" s="12">
        <v>3.4892321719999999</v>
      </c>
      <c r="K43" s="13">
        <v>1922700</v>
      </c>
      <c r="L43" s="13">
        <v>1922700</v>
      </c>
      <c r="M43" s="12">
        <v>18.14756422</v>
      </c>
    </row>
    <row r="44" spans="1:13" x14ac:dyDescent="0.35">
      <c r="A44" s="8">
        <v>1179</v>
      </c>
      <c r="B44" s="8" t="s">
        <v>54</v>
      </c>
      <c r="C44" s="9">
        <v>110804</v>
      </c>
      <c r="D44" s="10" t="s">
        <v>71</v>
      </c>
      <c r="E44" s="10" t="s">
        <v>95</v>
      </c>
      <c r="F44" s="16" t="s">
        <v>14</v>
      </c>
      <c r="G44" s="10" t="s">
        <v>96</v>
      </c>
      <c r="H44" s="11" t="s">
        <v>16</v>
      </c>
      <c r="I44" s="11" t="s">
        <v>16</v>
      </c>
      <c r="J44" s="12">
        <v>8.8365821570000005</v>
      </c>
      <c r="K44" s="13">
        <v>11430000</v>
      </c>
      <c r="L44" s="13">
        <v>5000000</v>
      </c>
      <c r="M44" s="12">
        <v>17.673164310000001</v>
      </c>
    </row>
    <row r="45" spans="1:13" x14ac:dyDescent="0.35">
      <c r="A45" s="8">
        <v>1193</v>
      </c>
      <c r="B45" s="8" t="s">
        <v>54</v>
      </c>
      <c r="C45" s="15">
        <v>110803</v>
      </c>
      <c r="D45" s="10" t="s">
        <v>71</v>
      </c>
      <c r="E45" s="10" t="s">
        <v>95</v>
      </c>
      <c r="F45" s="16" t="s">
        <v>14</v>
      </c>
      <c r="G45" s="10" t="s">
        <v>97</v>
      </c>
      <c r="H45" s="11"/>
      <c r="I45" s="11" t="s">
        <v>16</v>
      </c>
      <c r="J45" s="12">
        <v>13.446169680000001</v>
      </c>
      <c r="K45" s="13">
        <v>23647000</v>
      </c>
      <c r="L45" s="13">
        <v>10000000</v>
      </c>
      <c r="M45" s="12">
        <v>13.446169680000001</v>
      </c>
    </row>
    <row r="46" spans="1:13" x14ac:dyDescent="0.35">
      <c r="A46" s="8">
        <v>1395</v>
      </c>
      <c r="B46" s="8" t="s">
        <v>11</v>
      </c>
      <c r="C46" s="9">
        <v>-19674</v>
      </c>
      <c r="D46" s="10" t="s">
        <v>71</v>
      </c>
      <c r="E46" s="10" t="s">
        <v>79</v>
      </c>
      <c r="F46" s="16" t="s">
        <v>14</v>
      </c>
      <c r="G46" s="10" t="s">
        <v>98</v>
      </c>
      <c r="H46" s="11"/>
      <c r="I46" s="11" t="s">
        <v>16</v>
      </c>
      <c r="J46" s="12">
        <v>0.94629454400000002</v>
      </c>
      <c r="K46" s="13">
        <v>846676</v>
      </c>
      <c r="L46" s="13">
        <v>846676</v>
      </c>
      <c r="M46" s="12">
        <v>11.176584009999999</v>
      </c>
    </row>
    <row r="47" spans="1:13" ht="43.5" x14ac:dyDescent="0.35">
      <c r="A47" s="22">
        <v>1090</v>
      </c>
      <c r="B47" s="18" t="s">
        <v>54</v>
      </c>
      <c r="C47" s="33" t="s">
        <v>99</v>
      </c>
      <c r="D47" s="20" t="s">
        <v>71</v>
      </c>
      <c r="E47" s="20" t="s">
        <v>100</v>
      </c>
      <c r="F47" s="21" t="s">
        <v>14</v>
      </c>
      <c r="G47" s="20" t="s">
        <v>101</v>
      </c>
      <c r="H47" s="22" t="s">
        <v>16</v>
      </c>
      <c r="I47" s="22"/>
      <c r="J47" s="23">
        <v>48.854934360000001</v>
      </c>
      <c r="K47" s="24">
        <v>350091800</v>
      </c>
      <c r="L47" s="24">
        <v>50000055</v>
      </c>
      <c r="M47" s="23">
        <v>9.7709761230000005</v>
      </c>
    </row>
    <row r="48" spans="1:13" ht="29" x14ac:dyDescent="0.35">
      <c r="A48" s="8">
        <v>1362</v>
      </c>
      <c r="B48" s="8" t="s">
        <v>54</v>
      </c>
      <c r="C48" s="15">
        <v>111022</v>
      </c>
      <c r="D48" s="10" t="s">
        <v>71</v>
      </c>
      <c r="E48" s="10" t="s">
        <v>93</v>
      </c>
      <c r="F48" s="16" t="s">
        <v>14</v>
      </c>
      <c r="G48" s="10" t="s">
        <v>102</v>
      </c>
      <c r="H48" s="11" t="s">
        <v>16</v>
      </c>
      <c r="I48" s="11" t="s">
        <v>16</v>
      </c>
      <c r="J48" s="12">
        <v>1.590915037</v>
      </c>
      <c r="K48" s="13">
        <v>2144760</v>
      </c>
      <c r="L48" s="13">
        <v>2144760</v>
      </c>
      <c r="M48" s="12">
        <v>7.4176832690000003</v>
      </c>
    </row>
    <row r="49" spans="1:13" ht="29" x14ac:dyDescent="0.35">
      <c r="A49" s="8">
        <v>1235</v>
      </c>
      <c r="B49" s="8" t="s">
        <v>54</v>
      </c>
      <c r="C49" s="15">
        <v>-19664</v>
      </c>
      <c r="D49" s="10" t="s">
        <v>71</v>
      </c>
      <c r="E49" s="10" t="s">
        <v>103</v>
      </c>
      <c r="F49" s="34" t="s">
        <v>14</v>
      </c>
      <c r="G49" s="10" t="s">
        <v>104</v>
      </c>
      <c r="H49" s="11" t="s">
        <v>16</v>
      </c>
      <c r="I49" s="11" t="s">
        <v>16</v>
      </c>
      <c r="J49" s="12">
        <v>9.5084621899999995</v>
      </c>
      <c r="K49" s="13">
        <v>17542603</v>
      </c>
      <c r="L49" s="13">
        <v>14424103</v>
      </c>
      <c r="M49" s="12">
        <v>6.5920648169999998</v>
      </c>
    </row>
    <row r="50" spans="1:13" x14ac:dyDescent="0.35">
      <c r="A50" s="35">
        <v>1256</v>
      </c>
      <c r="B50" s="8" t="s">
        <v>54</v>
      </c>
      <c r="C50" s="15">
        <v>-19841</v>
      </c>
      <c r="D50" s="36" t="s">
        <v>71</v>
      </c>
      <c r="E50" s="36" t="s">
        <v>95</v>
      </c>
      <c r="F50" s="16" t="s">
        <v>14</v>
      </c>
      <c r="G50" s="36" t="s">
        <v>105</v>
      </c>
      <c r="H50" s="37" t="s">
        <v>16</v>
      </c>
      <c r="I50" s="37" t="s">
        <v>16</v>
      </c>
      <c r="J50" s="38">
        <v>9.44796017</v>
      </c>
      <c r="K50" s="39">
        <v>29000200</v>
      </c>
      <c r="L50" s="39">
        <v>15000000</v>
      </c>
      <c r="M50" s="38">
        <v>6.2986401130000003</v>
      </c>
    </row>
    <row r="51" spans="1:13" ht="43.5" x14ac:dyDescent="0.35">
      <c r="A51" s="22">
        <v>1057</v>
      </c>
      <c r="B51" s="18" t="s">
        <v>54</v>
      </c>
      <c r="C51" s="19" t="s">
        <v>106</v>
      </c>
      <c r="D51" s="20" t="s">
        <v>71</v>
      </c>
      <c r="E51" s="20" t="s">
        <v>100</v>
      </c>
      <c r="F51" s="21" t="s">
        <v>14</v>
      </c>
      <c r="G51" s="20" t="s">
        <v>107</v>
      </c>
      <c r="H51" s="22" t="s">
        <v>16</v>
      </c>
      <c r="I51" s="22"/>
      <c r="J51" s="23">
        <v>62.903757280000001</v>
      </c>
      <c r="K51" s="24">
        <v>600000000</v>
      </c>
      <c r="L51" s="24">
        <v>100000000</v>
      </c>
      <c r="M51" s="23">
        <v>6.2903757279999999</v>
      </c>
    </row>
    <row r="52" spans="1:13" ht="29" x14ac:dyDescent="0.35">
      <c r="A52" s="8">
        <v>1088</v>
      </c>
      <c r="B52" s="8" t="s">
        <v>54</v>
      </c>
      <c r="C52" s="9">
        <v>-19667</v>
      </c>
      <c r="D52" s="10" t="s">
        <v>71</v>
      </c>
      <c r="E52" s="10" t="s">
        <v>103</v>
      </c>
      <c r="F52" s="16" t="s">
        <v>14</v>
      </c>
      <c r="G52" s="10" t="s">
        <v>108</v>
      </c>
      <c r="H52" s="11" t="s">
        <v>16</v>
      </c>
      <c r="I52" s="11" t="s">
        <v>16</v>
      </c>
      <c r="J52" s="12">
        <v>2.4585512779999998</v>
      </c>
      <c r="K52" s="13">
        <v>4643259</v>
      </c>
      <c r="L52" s="13">
        <v>4588259</v>
      </c>
      <c r="M52" s="12">
        <v>5.3583533049999996</v>
      </c>
    </row>
    <row r="53" spans="1:13" x14ac:dyDescent="0.35">
      <c r="A53" s="8">
        <v>1361</v>
      </c>
      <c r="B53" s="8" t="s">
        <v>54</v>
      </c>
      <c r="C53" s="15">
        <v>111020</v>
      </c>
      <c r="D53" s="10" t="s">
        <v>71</v>
      </c>
      <c r="E53" s="10" t="s">
        <v>93</v>
      </c>
      <c r="F53" s="16" t="s">
        <v>14</v>
      </c>
      <c r="G53" s="10" t="s">
        <v>109</v>
      </c>
      <c r="H53" s="11" t="s">
        <v>16</v>
      </c>
      <c r="I53" s="11" t="s">
        <v>16</v>
      </c>
      <c r="J53" s="12">
        <v>1.5187686949999999</v>
      </c>
      <c r="K53" s="13">
        <v>3312400</v>
      </c>
      <c r="L53" s="13">
        <v>3312400</v>
      </c>
      <c r="M53" s="12">
        <v>4.5851005159999998</v>
      </c>
    </row>
    <row r="54" spans="1:13" ht="29" x14ac:dyDescent="0.35">
      <c r="A54" s="11">
        <v>1389</v>
      </c>
      <c r="B54" s="8" t="s">
        <v>11</v>
      </c>
      <c r="C54" s="15">
        <v>1852</v>
      </c>
      <c r="D54" s="10" t="s">
        <v>71</v>
      </c>
      <c r="E54" s="10" t="s">
        <v>79</v>
      </c>
      <c r="F54" s="16" t="s">
        <v>14</v>
      </c>
      <c r="G54" s="10" t="s">
        <v>110</v>
      </c>
      <c r="H54" s="11"/>
      <c r="I54" s="11" t="s">
        <v>16</v>
      </c>
      <c r="J54" s="12">
        <v>0.47916271999999999</v>
      </c>
      <c r="K54" s="13">
        <v>3992306</v>
      </c>
      <c r="L54" s="13">
        <v>3086180</v>
      </c>
      <c r="M54" s="12">
        <v>1.5526078189999999</v>
      </c>
    </row>
    <row r="55" spans="1:13" ht="29" x14ac:dyDescent="0.35">
      <c r="A55" s="8">
        <v>1489</v>
      </c>
      <c r="B55" s="8" t="s">
        <v>11</v>
      </c>
      <c r="C55" s="15">
        <v>-20312</v>
      </c>
      <c r="D55" s="10" t="s">
        <v>71</v>
      </c>
      <c r="E55" s="10" t="s">
        <v>111</v>
      </c>
      <c r="F55" s="16" t="s">
        <v>14</v>
      </c>
      <c r="G55" s="10" t="s">
        <v>112</v>
      </c>
      <c r="H55" s="11"/>
      <c r="I55" s="11" t="s">
        <v>16</v>
      </c>
      <c r="J55" s="12">
        <v>0.89012923600000005</v>
      </c>
      <c r="K55" s="13">
        <v>6017450</v>
      </c>
      <c r="L55" s="13">
        <v>6017450</v>
      </c>
      <c r="M55" s="12">
        <v>1.4792465850000001</v>
      </c>
    </row>
    <row r="56" spans="1:13" x14ac:dyDescent="0.35">
      <c r="A56" s="8">
        <v>1371</v>
      </c>
      <c r="B56" s="8" t="s">
        <v>11</v>
      </c>
      <c r="C56" s="15">
        <v>110764</v>
      </c>
      <c r="D56" s="10" t="s">
        <v>113</v>
      </c>
      <c r="E56" s="10" t="s">
        <v>114</v>
      </c>
      <c r="F56" s="16" t="s">
        <v>58</v>
      </c>
      <c r="G56" s="10" t="s">
        <v>115</v>
      </c>
      <c r="H56" s="11"/>
      <c r="I56" s="11" t="s">
        <v>16</v>
      </c>
      <c r="J56" s="12">
        <v>4.5755792939999997</v>
      </c>
      <c r="K56" s="13">
        <v>500588</v>
      </c>
      <c r="L56" s="13">
        <v>500588</v>
      </c>
      <c r="M56" s="12">
        <v>91.404094670000006</v>
      </c>
    </row>
    <row r="57" spans="1:13" x14ac:dyDescent="0.35">
      <c r="A57" s="8">
        <v>1087</v>
      </c>
      <c r="B57" s="8" t="s">
        <v>11</v>
      </c>
      <c r="C57" s="9">
        <v>110765</v>
      </c>
      <c r="D57" s="10" t="s">
        <v>113</v>
      </c>
      <c r="E57" s="10" t="s">
        <v>116</v>
      </c>
      <c r="F57" s="16" t="s">
        <v>14</v>
      </c>
      <c r="G57" s="10" t="s">
        <v>117</v>
      </c>
      <c r="H57" s="11" t="s">
        <v>16</v>
      </c>
      <c r="I57" s="11" t="s">
        <v>16</v>
      </c>
      <c r="J57" s="12">
        <v>1.7275719089999999</v>
      </c>
      <c r="K57" s="13">
        <v>216955</v>
      </c>
      <c r="L57" s="13">
        <v>216955</v>
      </c>
      <c r="M57" s="12">
        <v>79.628121460000003</v>
      </c>
    </row>
    <row r="58" spans="1:13" x14ac:dyDescent="0.35">
      <c r="A58" s="8">
        <v>1448</v>
      </c>
      <c r="B58" s="8" t="s">
        <v>11</v>
      </c>
      <c r="C58" s="15">
        <v>111304</v>
      </c>
      <c r="D58" s="10" t="s">
        <v>113</v>
      </c>
      <c r="E58" s="10" t="s">
        <v>118</v>
      </c>
      <c r="F58" s="16" t="s">
        <v>14</v>
      </c>
      <c r="G58" s="10" t="s">
        <v>119</v>
      </c>
      <c r="H58" s="11" t="s">
        <v>16</v>
      </c>
      <c r="I58" s="11" t="s">
        <v>16</v>
      </c>
      <c r="J58" s="12">
        <v>0.61420569199999997</v>
      </c>
      <c r="K58" s="13">
        <v>195489</v>
      </c>
      <c r="L58" s="13">
        <v>195489</v>
      </c>
      <c r="M58" s="12">
        <v>31.418938780000001</v>
      </c>
    </row>
    <row r="59" spans="1:13" ht="29" x14ac:dyDescent="0.35">
      <c r="A59" s="27">
        <v>1347</v>
      </c>
      <c r="B59" s="27" t="s">
        <v>11</v>
      </c>
      <c r="C59" s="28">
        <v>111305</v>
      </c>
      <c r="D59" s="29" t="s">
        <v>113</v>
      </c>
      <c r="E59" s="29" t="s">
        <v>120</v>
      </c>
      <c r="F59" s="16" t="s">
        <v>14</v>
      </c>
      <c r="G59" s="29" t="s">
        <v>121</v>
      </c>
      <c r="H59" s="30" t="s">
        <v>16</v>
      </c>
      <c r="I59" s="30"/>
      <c r="J59" s="31">
        <v>0.94860244299999996</v>
      </c>
      <c r="K59" s="32">
        <v>1083903</v>
      </c>
      <c r="L59" s="32">
        <v>1083903</v>
      </c>
      <c r="M59" s="31">
        <v>8.7517281780000005</v>
      </c>
    </row>
    <row r="60" spans="1:13" x14ac:dyDescent="0.35">
      <c r="A60" s="8">
        <v>1054</v>
      </c>
      <c r="B60" s="8" t="s">
        <v>11</v>
      </c>
      <c r="C60" s="15">
        <v>110767</v>
      </c>
      <c r="D60" s="10" t="s">
        <v>113</v>
      </c>
      <c r="E60" s="10" t="s">
        <v>122</v>
      </c>
      <c r="F60" s="16" t="s">
        <v>14</v>
      </c>
      <c r="G60" s="10" t="s">
        <v>123</v>
      </c>
      <c r="H60" s="11"/>
      <c r="I60" s="11" t="s">
        <v>16</v>
      </c>
      <c r="J60" s="12">
        <v>6.5598330650000003</v>
      </c>
      <c r="K60" s="13">
        <v>7514634</v>
      </c>
      <c r="L60" s="13">
        <v>5217268</v>
      </c>
      <c r="M60" s="12">
        <v>8.7294112590000008</v>
      </c>
    </row>
    <row r="61" spans="1:13" ht="29" x14ac:dyDescent="0.35">
      <c r="A61" s="8">
        <v>1676</v>
      </c>
      <c r="B61" s="8" t="s">
        <v>11</v>
      </c>
      <c r="C61" s="15">
        <v>110766</v>
      </c>
      <c r="D61" s="10" t="s">
        <v>113</v>
      </c>
      <c r="E61" s="10" t="s">
        <v>124</v>
      </c>
      <c r="F61" s="16" t="s">
        <v>14</v>
      </c>
      <c r="G61" s="10" t="s">
        <v>125</v>
      </c>
      <c r="H61" s="11"/>
      <c r="I61" s="11" t="s">
        <v>16</v>
      </c>
      <c r="J61" s="12">
        <v>2.4282292769999998</v>
      </c>
      <c r="K61" s="13">
        <v>3526388</v>
      </c>
      <c r="L61" s="13">
        <v>3526388</v>
      </c>
      <c r="M61" s="12">
        <v>6.8858823180000002</v>
      </c>
    </row>
    <row r="62" spans="1:13" ht="29" x14ac:dyDescent="0.35">
      <c r="A62" s="18">
        <v>1495</v>
      </c>
      <c r="B62" s="18" t="s">
        <v>11</v>
      </c>
      <c r="C62" s="33">
        <v>111306</v>
      </c>
      <c r="D62" s="20" t="s">
        <v>113</v>
      </c>
      <c r="E62" s="20" t="s">
        <v>126</v>
      </c>
      <c r="F62" s="21" t="s">
        <v>14</v>
      </c>
      <c r="G62" s="20" t="s">
        <v>127</v>
      </c>
      <c r="H62" s="22" t="s">
        <v>16</v>
      </c>
      <c r="I62" s="22" t="s">
        <v>16</v>
      </c>
      <c r="J62" s="23">
        <v>6.5192734589999999</v>
      </c>
      <c r="K62" s="24">
        <v>11546256</v>
      </c>
      <c r="L62" s="24">
        <v>11546256</v>
      </c>
      <c r="M62" s="23">
        <v>5.646222861</v>
      </c>
    </row>
    <row r="63" spans="1:13" x14ac:dyDescent="0.35">
      <c r="A63" s="8">
        <v>1136</v>
      </c>
      <c r="B63" s="8" t="s">
        <v>11</v>
      </c>
      <c r="C63" s="15">
        <v>111313</v>
      </c>
      <c r="D63" s="10" t="s">
        <v>113</v>
      </c>
      <c r="E63" s="10" t="s">
        <v>128</v>
      </c>
      <c r="F63" s="16" t="s">
        <v>14</v>
      </c>
      <c r="G63" s="10" t="s">
        <v>129</v>
      </c>
      <c r="H63" s="11"/>
      <c r="I63" s="11" t="s">
        <v>16</v>
      </c>
      <c r="J63" s="12">
        <v>1.5168897830000001</v>
      </c>
      <c r="K63" s="13">
        <v>4192835</v>
      </c>
      <c r="L63" s="13">
        <v>4192835</v>
      </c>
      <c r="M63" s="12">
        <v>3.6178141589999999</v>
      </c>
    </row>
    <row r="64" spans="1:13" ht="29" x14ac:dyDescent="0.35">
      <c r="A64" s="8">
        <v>1417</v>
      </c>
      <c r="B64" s="8" t="s">
        <v>11</v>
      </c>
      <c r="C64" s="15">
        <v>88830</v>
      </c>
      <c r="D64" s="10" t="s">
        <v>113</v>
      </c>
      <c r="E64" s="10" t="s">
        <v>130</v>
      </c>
      <c r="F64" s="16" t="s">
        <v>14</v>
      </c>
      <c r="G64" s="10" t="s">
        <v>131</v>
      </c>
      <c r="H64" s="11" t="s">
        <v>16</v>
      </c>
      <c r="I64" s="11" t="s">
        <v>16</v>
      </c>
      <c r="J64" s="12">
        <v>0.60939619099999998</v>
      </c>
      <c r="K64" s="13">
        <v>3719187</v>
      </c>
      <c r="L64" s="13">
        <v>2575676</v>
      </c>
      <c r="M64" s="12">
        <v>1.750644979</v>
      </c>
    </row>
    <row r="65" spans="1:13" x14ac:dyDescent="0.35">
      <c r="A65" s="11">
        <v>1281</v>
      </c>
      <c r="B65" s="8" t="s">
        <v>30</v>
      </c>
      <c r="C65" s="15">
        <v>5542</v>
      </c>
      <c r="D65" s="10" t="s">
        <v>113</v>
      </c>
      <c r="E65" s="10" t="s">
        <v>132</v>
      </c>
      <c r="F65" s="16" t="s">
        <v>14</v>
      </c>
      <c r="G65" s="10" t="s">
        <v>133</v>
      </c>
      <c r="H65" s="11" t="s">
        <v>16</v>
      </c>
      <c r="I65" s="11" t="s">
        <v>16</v>
      </c>
      <c r="J65" s="12">
        <v>1.097396805</v>
      </c>
      <c r="K65" s="13">
        <v>11029052</v>
      </c>
      <c r="L65" s="13">
        <v>8129052</v>
      </c>
      <c r="M65" s="12">
        <v>1.349968982</v>
      </c>
    </row>
    <row r="66" spans="1:13" x14ac:dyDescent="0.35">
      <c r="A66" s="8">
        <v>1415</v>
      </c>
      <c r="B66" s="8" t="s">
        <v>54</v>
      </c>
      <c r="C66" s="15">
        <v>-19589</v>
      </c>
      <c r="D66" s="10" t="s">
        <v>134</v>
      </c>
      <c r="E66" s="10" t="s">
        <v>135</v>
      </c>
      <c r="F66" s="16" t="s">
        <v>65</v>
      </c>
      <c r="G66" s="10" t="s">
        <v>136</v>
      </c>
      <c r="H66" s="11" t="s">
        <v>16</v>
      </c>
      <c r="I66" s="11" t="s">
        <v>16</v>
      </c>
      <c r="J66" s="12">
        <v>23.885732109999999</v>
      </c>
      <c r="K66" s="13">
        <v>1098710</v>
      </c>
      <c r="L66" s="13">
        <v>1098710</v>
      </c>
      <c r="M66" s="12">
        <v>217.3979678</v>
      </c>
    </row>
    <row r="67" spans="1:13" ht="29" x14ac:dyDescent="0.35">
      <c r="A67" s="8">
        <v>1227</v>
      </c>
      <c r="B67" s="8" t="s">
        <v>54</v>
      </c>
      <c r="C67" s="15">
        <v>-19564</v>
      </c>
      <c r="D67" s="10" t="s">
        <v>134</v>
      </c>
      <c r="E67" s="10" t="s">
        <v>137</v>
      </c>
      <c r="F67" s="16" t="s">
        <v>14</v>
      </c>
      <c r="G67" s="10" t="s">
        <v>138</v>
      </c>
      <c r="H67" s="11" t="s">
        <v>16</v>
      </c>
      <c r="I67" s="11" t="s">
        <v>16</v>
      </c>
      <c r="J67" s="12">
        <v>3.5036655209999998</v>
      </c>
      <c r="K67" s="13">
        <v>5147160</v>
      </c>
      <c r="L67" s="13">
        <v>277160</v>
      </c>
      <c r="M67" s="12">
        <v>126.4131015</v>
      </c>
    </row>
    <row r="68" spans="1:13" x14ac:dyDescent="0.35">
      <c r="A68" s="8">
        <v>1334</v>
      </c>
      <c r="B68" s="8" t="s">
        <v>54</v>
      </c>
      <c r="C68" s="15">
        <v>-19568</v>
      </c>
      <c r="D68" s="10" t="s">
        <v>134</v>
      </c>
      <c r="E68" s="10" t="s">
        <v>139</v>
      </c>
      <c r="F68" s="16" t="s">
        <v>58</v>
      </c>
      <c r="G68" s="10" t="s">
        <v>140</v>
      </c>
      <c r="H68" s="11"/>
      <c r="I68" s="11" t="s">
        <v>16</v>
      </c>
      <c r="J68" s="12">
        <v>9.3161877069999992</v>
      </c>
      <c r="K68" s="13">
        <v>2000000</v>
      </c>
      <c r="L68" s="13">
        <v>2000000</v>
      </c>
      <c r="M68" s="12">
        <v>46.580938529999997</v>
      </c>
    </row>
    <row r="69" spans="1:13" ht="29" x14ac:dyDescent="0.35">
      <c r="A69" s="8">
        <v>1416</v>
      </c>
      <c r="B69" s="8" t="s">
        <v>54</v>
      </c>
      <c r="C69" s="15">
        <v>-19578</v>
      </c>
      <c r="D69" s="10" t="s">
        <v>134</v>
      </c>
      <c r="E69" s="10" t="s">
        <v>135</v>
      </c>
      <c r="F69" s="16" t="s">
        <v>84</v>
      </c>
      <c r="G69" s="10" t="s">
        <v>141</v>
      </c>
      <c r="H69" s="11" t="s">
        <v>16</v>
      </c>
      <c r="I69" s="11" t="s">
        <v>16</v>
      </c>
      <c r="J69" s="12">
        <v>25.349691849999999</v>
      </c>
      <c r="K69" s="13">
        <v>5654200</v>
      </c>
      <c r="L69" s="13">
        <v>5654200</v>
      </c>
      <c r="M69" s="12">
        <v>44.833383769999998</v>
      </c>
    </row>
    <row r="70" spans="1:13" x14ac:dyDescent="0.35">
      <c r="A70" s="8">
        <v>1333</v>
      </c>
      <c r="B70" s="8" t="s">
        <v>54</v>
      </c>
      <c r="C70" s="15">
        <v>111483</v>
      </c>
      <c r="D70" s="10" t="s">
        <v>134</v>
      </c>
      <c r="E70" s="10" t="s">
        <v>139</v>
      </c>
      <c r="F70" s="16" t="s">
        <v>58</v>
      </c>
      <c r="G70" s="10" t="s">
        <v>142</v>
      </c>
      <c r="H70" s="11" t="s">
        <v>16</v>
      </c>
      <c r="I70" s="11" t="s">
        <v>16</v>
      </c>
      <c r="J70" s="12">
        <v>8.3475487279999996</v>
      </c>
      <c r="K70" s="13">
        <v>3000000</v>
      </c>
      <c r="L70" s="13">
        <v>3000000</v>
      </c>
      <c r="M70" s="12">
        <v>27.825162429999999</v>
      </c>
    </row>
    <row r="71" spans="1:13" x14ac:dyDescent="0.35">
      <c r="A71" s="11">
        <v>1186</v>
      </c>
      <c r="B71" s="8" t="s">
        <v>54</v>
      </c>
      <c r="C71" s="15">
        <v>-19594</v>
      </c>
      <c r="D71" s="10" t="s">
        <v>134</v>
      </c>
      <c r="E71" s="10" t="s">
        <v>143</v>
      </c>
      <c r="F71" s="16" t="s">
        <v>14</v>
      </c>
      <c r="G71" s="10" t="s">
        <v>144</v>
      </c>
      <c r="H71" s="11" t="s">
        <v>16</v>
      </c>
      <c r="I71" s="11" t="s">
        <v>16</v>
      </c>
      <c r="J71" s="12">
        <v>2.3743160360000002</v>
      </c>
      <c r="K71" s="13">
        <v>2092110</v>
      </c>
      <c r="L71" s="13">
        <v>1179110</v>
      </c>
      <c r="M71" s="12">
        <v>20.136510049999998</v>
      </c>
    </row>
    <row r="72" spans="1:13" x14ac:dyDescent="0.35">
      <c r="A72" s="8">
        <v>1220</v>
      </c>
      <c r="B72" s="8" t="s">
        <v>54</v>
      </c>
      <c r="C72" s="15">
        <v>-19583</v>
      </c>
      <c r="D72" s="10" t="s">
        <v>134</v>
      </c>
      <c r="E72" s="10" t="s">
        <v>145</v>
      </c>
      <c r="F72" s="16" t="s">
        <v>84</v>
      </c>
      <c r="G72" s="10" t="s">
        <v>146</v>
      </c>
      <c r="H72" s="11" t="s">
        <v>16</v>
      </c>
      <c r="I72" s="11" t="s">
        <v>16</v>
      </c>
      <c r="J72" s="12">
        <v>21.162393260000002</v>
      </c>
      <c r="K72" s="13">
        <v>11134000</v>
      </c>
      <c r="L72" s="13">
        <v>11134000</v>
      </c>
      <c r="M72" s="12">
        <v>19.00699951</v>
      </c>
    </row>
    <row r="73" spans="1:13" ht="29" x14ac:dyDescent="0.35">
      <c r="A73" s="8">
        <v>1215</v>
      </c>
      <c r="B73" s="8" t="s">
        <v>54</v>
      </c>
      <c r="C73" s="15">
        <v>-19585</v>
      </c>
      <c r="D73" s="10" t="s">
        <v>134</v>
      </c>
      <c r="E73" s="10" t="s">
        <v>145</v>
      </c>
      <c r="F73" s="16" t="s">
        <v>84</v>
      </c>
      <c r="G73" s="10" t="s">
        <v>147</v>
      </c>
      <c r="H73" s="11" t="s">
        <v>16</v>
      </c>
      <c r="I73" s="11" t="s">
        <v>16</v>
      </c>
      <c r="J73" s="12">
        <v>15.057590980000001</v>
      </c>
      <c r="K73" s="13">
        <v>10000000</v>
      </c>
      <c r="L73" s="13">
        <v>10000000</v>
      </c>
      <c r="M73" s="12">
        <v>15.057590980000001</v>
      </c>
    </row>
    <row r="74" spans="1:13" x14ac:dyDescent="0.35">
      <c r="A74" s="11">
        <v>1230</v>
      </c>
      <c r="B74" s="8" t="s">
        <v>54</v>
      </c>
      <c r="C74" s="15">
        <v>-19595</v>
      </c>
      <c r="D74" s="10" t="s">
        <v>134</v>
      </c>
      <c r="E74" s="10" t="s">
        <v>137</v>
      </c>
      <c r="F74" s="16" t="s">
        <v>65</v>
      </c>
      <c r="G74" s="10" t="s">
        <v>148</v>
      </c>
      <c r="H74" s="11" t="s">
        <v>16</v>
      </c>
      <c r="I74" s="11" t="s">
        <v>16</v>
      </c>
      <c r="J74" s="12">
        <v>4.2319109890000002</v>
      </c>
      <c r="K74" s="13">
        <v>7604400</v>
      </c>
      <c r="L74" s="13">
        <v>3633400</v>
      </c>
      <c r="M74" s="12">
        <v>11.64724773</v>
      </c>
    </row>
    <row r="75" spans="1:13" ht="29" x14ac:dyDescent="0.35">
      <c r="A75" s="8">
        <v>1120</v>
      </c>
      <c r="B75" s="8" t="s">
        <v>54</v>
      </c>
      <c r="C75" s="15">
        <v>-19565</v>
      </c>
      <c r="D75" s="10" t="s">
        <v>134</v>
      </c>
      <c r="E75" s="10" t="s">
        <v>137</v>
      </c>
      <c r="F75" s="16" t="s">
        <v>14</v>
      </c>
      <c r="G75" s="10" t="s">
        <v>149</v>
      </c>
      <c r="H75" s="11" t="s">
        <v>16</v>
      </c>
      <c r="I75" s="11" t="s">
        <v>16</v>
      </c>
      <c r="J75" s="12">
        <v>31.89057923</v>
      </c>
      <c r="K75" s="13">
        <v>54927930</v>
      </c>
      <c r="L75" s="13">
        <v>28969930</v>
      </c>
      <c r="M75" s="12">
        <v>11.00816579</v>
      </c>
    </row>
    <row r="76" spans="1:13" ht="29" x14ac:dyDescent="0.35">
      <c r="A76" s="8">
        <v>1280</v>
      </c>
      <c r="B76" s="8" t="s">
        <v>54</v>
      </c>
      <c r="C76" s="15">
        <v>-19586</v>
      </c>
      <c r="D76" s="10" t="s">
        <v>134</v>
      </c>
      <c r="E76" s="10" t="s">
        <v>145</v>
      </c>
      <c r="F76" s="16" t="s">
        <v>14</v>
      </c>
      <c r="G76" s="10" t="s">
        <v>150</v>
      </c>
      <c r="H76" s="11" t="s">
        <v>16</v>
      </c>
      <c r="I76" s="11" t="s">
        <v>16</v>
      </c>
      <c r="J76" s="12">
        <v>8.3654612079999993</v>
      </c>
      <c r="K76" s="13">
        <v>7675900</v>
      </c>
      <c r="L76" s="13">
        <v>7675900</v>
      </c>
      <c r="M76" s="12">
        <v>10.89834574</v>
      </c>
    </row>
    <row r="77" spans="1:13" x14ac:dyDescent="0.35">
      <c r="A77" s="11">
        <v>1277</v>
      </c>
      <c r="B77" s="8" t="s">
        <v>54</v>
      </c>
      <c r="C77" s="15">
        <v>-19596</v>
      </c>
      <c r="D77" s="10" t="s">
        <v>134</v>
      </c>
      <c r="E77" s="10" t="s">
        <v>145</v>
      </c>
      <c r="F77" s="16" t="s">
        <v>58</v>
      </c>
      <c r="G77" s="10" t="s">
        <v>151</v>
      </c>
      <c r="H77" s="11" t="s">
        <v>16</v>
      </c>
      <c r="I77" s="11" t="s">
        <v>16</v>
      </c>
      <c r="J77" s="12">
        <v>4.7050880529999999</v>
      </c>
      <c r="K77" s="13">
        <v>7162783</v>
      </c>
      <c r="L77" s="13">
        <v>5044545</v>
      </c>
      <c r="M77" s="12">
        <v>9.3270811400000007</v>
      </c>
    </row>
    <row r="78" spans="1:13" x14ac:dyDescent="0.35">
      <c r="A78" s="18">
        <v>1244</v>
      </c>
      <c r="B78" s="18" t="s">
        <v>54</v>
      </c>
      <c r="C78" s="19">
        <v>-19566</v>
      </c>
      <c r="D78" s="20" t="s">
        <v>134</v>
      </c>
      <c r="E78" s="20" t="s">
        <v>137</v>
      </c>
      <c r="F78" s="21" t="s">
        <v>84</v>
      </c>
      <c r="G78" s="20" t="s">
        <v>152</v>
      </c>
      <c r="H78" s="22" t="s">
        <v>16</v>
      </c>
      <c r="I78" s="22" t="s">
        <v>16</v>
      </c>
      <c r="J78" s="23">
        <v>5.885130288</v>
      </c>
      <c r="K78" s="24">
        <v>7200000</v>
      </c>
      <c r="L78" s="24">
        <v>7200000</v>
      </c>
      <c r="M78" s="23">
        <v>8.1737920670000008</v>
      </c>
    </row>
    <row r="79" spans="1:13" x14ac:dyDescent="0.35">
      <c r="A79" s="18">
        <v>1249</v>
      </c>
      <c r="B79" s="18" t="s">
        <v>54</v>
      </c>
      <c r="C79" s="25">
        <v>-19600</v>
      </c>
      <c r="D79" s="20" t="s">
        <v>134</v>
      </c>
      <c r="E79" s="20" t="s">
        <v>153</v>
      </c>
      <c r="F79" s="21" t="s">
        <v>14</v>
      </c>
      <c r="G79" s="20" t="s">
        <v>154</v>
      </c>
      <c r="H79" s="22" t="s">
        <v>16</v>
      </c>
      <c r="I79" s="22" t="s">
        <v>16</v>
      </c>
      <c r="J79" s="23">
        <v>37.195813029999997</v>
      </c>
      <c r="K79" s="24">
        <v>64303070</v>
      </c>
      <c r="L79" s="24">
        <v>50558370</v>
      </c>
      <c r="M79" s="23">
        <v>7.3570039989999998</v>
      </c>
    </row>
    <row r="80" spans="1:13" x14ac:dyDescent="0.35">
      <c r="A80" s="18">
        <v>1218</v>
      </c>
      <c r="B80" s="18" t="s">
        <v>54</v>
      </c>
      <c r="C80" s="40">
        <v>-19571</v>
      </c>
      <c r="D80" s="20" t="s">
        <v>134</v>
      </c>
      <c r="E80" s="20" t="s">
        <v>137</v>
      </c>
      <c r="F80" s="21" t="s">
        <v>14</v>
      </c>
      <c r="G80" s="20" t="s">
        <v>155</v>
      </c>
      <c r="H80" s="22" t="s">
        <v>16</v>
      </c>
      <c r="I80" s="22" t="s">
        <v>16</v>
      </c>
      <c r="J80" s="23">
        <v>6.914331206</v>
      </c>
      <c r="K80" s="24">
        <v>36164900</v>
      </c>
      <c r="L80" s="24">
        <v>9564900</v>
      </c>
      <c r="M80" s="23">
        <v>7.2288588550000004</v>
      </c>
    </row>
    <row r="81" spans="1:13" ht="29" x14ac:dyDescent="0.35">
      <c r="A81" s="22">
        <v>1414</v>
      </c>
      <c r="B81" s="18" t="s">
        <v>54</v>
      </c>
      <c r="C81" s="41" t="s">
        <v>156</v>
      </c>
      <c r="D81" s="20" t="s">
        <v>134</v>
      </c>
      <c r="E81" s="20" t="s">
        <v>157</v>
      </c>
      <c r="F81" s="21" t="s">
        <v>61</v>
      </c>
      <c r="G81" s="20" t="s">
        <v>158</v>
      </c>
      <c r="H81" s="22" t="s">
        <v>16</v>
      </c>
      <c r="I81" s="22"/>
      <c r="J81" s="23">
        <v>64.247313770000005</v>
      </c>
      <c r="K81" s="24">
        <v>216034920</v>
      </c>
      <c r="L81" s="24">
        <v>70588800</v>
      </c>
      <c r="M81" s="23">
        <v>6.9354495600000003</v>
      </c>
    </row>
    <row r="82" spans="1:13" x14ac:dyDescent="0.35">
      <c r="A82" s="18">
        <v>1219</v>
      </c>
      <c r="B82" s="18" t="s">
        <v>54</v>
      </c>
      <c r="C82" s="25">
        <v>-19572</v>
      </c>
      <c r="D82" s="20" t="s">
        <v>134</v>
      </c>
      <c r="E82" s="20" t="s">
        <v>137</v>
      </c>
      <c r="F82" s="21" t="s">
        <v>14</v>
      </c>
      <c r="G82" s="20" t="s">
        <v>159</v>
      </c>
      <c r="H82" s="22" t="s">
        <v>16</v>
      </c>
      <c r="I82" s="22" t="s">
        <v>16</v>
      </c>
      <c r="J82" s="23">
        <v>7.8764640119999996</v>
      </c>
      <c r="K82" s="24">
        <v>11390670</v>
      </c>
      <c r="L82" s="24">
        <v>11390670</v>
      </c>
      <c r="M82" s="23">
        <v>6.9148382069999998</v>
      </c>
    </row>
    <row r="83" spans="1:13" ht="29" x14ac:dyDescent="0.35">
      <c r="A83" s="22">
        <v>1605</v>
      </c>
      <c r="B83" s="18" t="s">
        <v>54</v>
      </c>
      <c r="C83" s="41" t="s">
        <v>160</v>
      </c>
      <c r="D83" s="20" t="s">
        <v>134</v>
      </c>
      <c r="E83" s="20" t="s">
        <v>161</v>
      </c>
      <c r="F83" s="21" t="s">
        <v>14</v>
      </c>
      <c r="G83" s="20" t="s">
        <v>162</v>
      </c>
      <c r="H83" s="22" t="s">
        <v>16</v>
      </c>
      <c r="I83" s="22" t="s">
        <v>16</v>
      </c>
      <c r="J83" s="23">
        <v>26.22330994</v>
      </c>
      <c r="K83" s="24">
        <v>55924800</v>
      </c>
      <c r="L83" s="24">
        <v>38638100</v>
      </c>
      <c r="M83" s="23">
        <v>6.7869046199999996</v>
      </c>
    </row>
    <row r="84" spans="1:13" ht="29" x14ac:dyDescent="0.35">
      <c r="A84" s="18">
        <v>1119</v>
      </c>
      <c r="B84" s="18" t="s">
        <v>54</v>
      </c>
      <c r="C84" s="40">
        <v>110329</v>
      </c>
      <c r="D84" s="20" t="s">
        <v>134</v>
      </c>
      <c r="E84" s="20" t="s">
        <v>153</v>
      </c>
      <c r="F84" s="21" t="s">
        <v>14</v>
      </c>
      <c r="G84" s="20" t="s">
        <v>163</v>
      </c>
      <c r="H84" s="22" t="s">
        <v>16</v>
      </c>
      <c r="I84" s="22" t="s">
        <v>16</v>
      </c>
      <c r="J84" s="23">
        <v>32.480211369999999</v>
      </c>
      <c r="K84" s="24">
        <v>66973500</v>
      </c>
      <c r="L84" s="24">
        <v>53766900</v>
      </c>
      <c r="M84" s="42">
        <v>6.0409306410000001</v>
      </c>
    </row>
    <row r="85" spans="1:13" ht="29" x14ac:dyDescent="0.35">
      <c r="A85" s="22">
        <v>1175</v>
      </c>
      <c r="B85" s="18" t="s">
        <v>54</v>
      </c>
      <c r="C85" s="19">
        <v>50100</v>
      </c>
      <c r="D85" s="20" t="s">
        <v>134</v>
      </c>
      <c r="E85" s="20" t="s">
        <v>164</v>
      </c>
      <c r="F85" s="43" t="s">
        <v>14</v>
      </c>
      <c r="G85" s="20" t="s">
        <v>165</v>
      </c>
      <c r="H85" s="22" t="s">
        <v>16</v>
      </c>
      <c r="I85" s="22" t="s">
        <v>16</v>
      </c>
      <c r="J85" s="23">
        <v>14.85801347</v>
      </c>
      <c r="K85" s="24">
        <v>43995010</v>
      </c>
      <c r="L85" s="44">
        <v>26096621</v>
      </c>
      <c r="M85" s="23">
        <v>5.6934625649999999</v>
      </c>
    </row>
    <row r="86" spans="1:13" ht="29" x14ac:dyDescent="0.35">
      <c r="A86" s="45">
        <v>1229</v>
      </c>
      <c r="B86" s="18" t="s">
        <v>54</v>
      </c>
      <c r="C86" s="40">
        <v>-19567</v>
      </c>
      <c r="D86" s="46" t="s">
        <v>134</v>
      </c>
      <c r="E86" s="46" t="s">
        <v>137</v>
      </c>
      <c r="F86" s="21" t="s">
        <v>14</v>
      </c>
      <c r="G86" s="46" t="s">
        <v>166</v>
      </c>
      <c r="H86" s="47" t="s">
        <v>16</v>
      </c>
      <c r="I86" s="47" t="s">
        <v>16</v>
      </c>
      <c r="J86" s="48">
        <v>9.3129611099999998</v>
      </c>
      <c r="K86" s="49">
        <v>43278410</v>
      </c>
      <c r="L86" s="49">
        <v>19821410</v>
      </c>
      <c r="M86" s="48">
        <v>4.6984352319999996</v>
      </c>
    </row>
    <row r="87" spans="1:13" ht="29" x14ac:dyDescent="0.35">
      <c r="A87" s="11">
        <v>1092</v>
      </c>
      <c r="B87" s="8" t="s">
        <v>30</v>
      </c>
      <c r="C87" s="15">
        <v>108887</v>
      </c>
      <c r="D87" s="10" t="s">
        <v>167</v>
      </c>
      <c r="E87" s="10" t="s">
        <v>168</v>
      </c>
      <c r="F87" s="16" t="s">
        <v>58</v>
      </c>
      <c r="G87" s="10" t="s">
        <v>169</v>
      </c>
      <c r="H87" s="11" t="s">
        <v>16</v>
      </c>
      <c r="I87" s="11" t="s">
        <v>16</v>
      </c>
      <c r="J87" s="12">
        <v>2.4566249610000002</v>
      </c>
      <c r="K87" s="13">
        <v>890000</v>
      </c>
      <c r="L87" s="13">
        <v>268500</v>
      </c>
      <c r="M87" s="12">
        <v>91.494411940000006</v>
      </c>
    </row>
    <row r="88" spans="1:13" ht="29" x14ac:dyDescent="0.35">
      <c r="A88" s="8">
        <v>1322</v>
      </c>
      <c r="B88" s="8" t="s">
        <v>37</v>
      </c>
      <c r="C88" s="15">
        <v>-19424</v>
      </c>
      <c r="D88" s="10" t="s">
        <v>167</v>
      </c>
      <c r="E88" s="10" t="s">
        <v>170</v>
      </c>
      <c r="F88" s="16" t="s">
        <v>58</v>
      </c>
      <c r="G88" s="10" t="s">
        <v>171</v>
      </c>
      <c r="H88" s="11" t="s">
        <v>16</v>
      </c>
      <c r="I88" s="11" t="s">
        <v>16</v>
      </c>
      <c r="J88" s="12">
        <v>6.0998035609999999</v>
      </c>
      <c r="K88" s="13">
        <v>1367000</v>
      </c>
      <c r="L88" s="13">
        <v>1367000</v>
      </c>
      <c r="M88" s="12">
        <v>44.621825610000002</v>
      </c>
    </row>
    <row r="89" spans="1:13" ht="29" x14ac:dyDescent="0.35">
      <c r="A89" s="8">
        <v>1012</v>
      </c>
      <c r="B89" s="8" t="s">
        <v>37</v>
      </c>
      <c r="C89" s="15">
        <v>-19423</v>
      </c>
      <c r="D89" s="10" t="s">
        <v>167</v>
      </c>
      <c r="E89" s="10" t="s">
        <v>172</v>
      </c>
      <c r="F89" s="16" t="s">
        <v>58</v>
      </c>
      <c r="G89" s="10" t="s">
        <v>173</v>
      </c>
      <c r="H89" s="11" t="s">
        <v>16</v>
      </c>
      <c r="I89" s="11" t="s">
        <v>16</v>
      </c>
      <c r="J89" s="12">
        <v>11.97944335</v>
      </c>
      <c r="K89" s="13">
        <v>3308614</v>
      </c>
      <c r="L89" s="13">
        <v>3308614</v>
      </c>
      <c r="M89" s="12">
        <v>36.206832679999998</v>
      </c>
    </row>
    <row r="90" spans="1:13" ht="29" x14ac:dyDescent="0.35">
      <c r="A90" s="8">
        <v>1153</v>
      </c>
      <c r="B90" s="8" t="s">
        <v>30</v>
      </c>
      <c r="C90" s="15">
        <v>-19417</v>
      </c>
      <c r="D90" s="10" t="s">
        <v>167</v>
      </c>
      <c r="E90" s="10" t="s">
        <v>174</v>
      </c>
      <c r="F90" s="16" t="s">
        <v>14</v>
      </c>
      <c r="G90" s="10" t="s">
        <v>175</v>
      </c>
      <c r="H90" s="11"/>
      <c r="I90" s="11" t="s">
        <v>16</v>
      </c>
      <c r="J90" s="12">
        <v>17.911105849999998</v>
      </c>
      <c r="K90" s="13">
        <v>5755853</v>
      </c>
      <c r="L90" s="13">
        <v>5755853</v>
      </c>
      <c r="M90" s="12">
        <v>31.118073809999999</v>
      </c>
    </row>
    <row r="91" spans="1:13" ht="29" x14ac:dyDescent="0.35">
      <c r="A91" s="8">
        <v>1091</v>
      </c>
      <c r="B91" s="8" t="s">
        <v>37</v>
      </c>
      <c r="C91" s="15">
        <v>108885</v>
      </c>
      <c r="D91" s="10" t="s">
        <v>167</v>
      </c>
      <c r="E91" s="10" t="s">
        <v>168</v>
      </c>
      <c r="F91" s="16" t="s">
        <v>58</v>
      </c>
      <c r="G91" s="10" t="s">
        <v>176</v>
      </c>
      <c r="H91" s="11" t="s">
        <v>16</v>
      </c>
      <c r="I91" s="11" t="s">
        <v>16</v>
      </c>
      <c r="J91" s="12">
        <v>0.99258382099999998</v>
      </c>
      <c r="K91" s="13">
        <v>967200</v>
      </c>
      <c r="L91" s="13">
        <v>340200</v>
      </c>
      <c r="M91" s="12">
        <v>29.17647917</v>
      </c>
    </row>
    <row r="92" spans="1:13" ht="29" x14ac:dyDescent="0.35">
      <c r="A92" s="8">
        <v>1325</v>
      </c>
      <c r="B92" s="8" t="s">
        <v>37</v>
      </c>
      <c r="C92" s="15">
        <v>110910</v>
      </c>
      <c r="D92" s="10" t="s">
        <v>167</v>
      </c>
      <c r="E92" s="10" t="s">
        <v>170</v>
      </c>
      <c r="F92" s="16" t="s">
        <v>58</v>
      </c>
      <c r="G92" s="10" t="s">
        <v>177</v>
      </c>
      <c r="H92" s="11" t="s">
        <v>16</v>
      </c>
      <c r="I92" s="11" t="s">
        <v>16</v>
      </c>
      <c r="J92" s="12">
        <v>1.153127263</v>
      </c>
      <c r="K92" s="13">
        <v>500000</v>
      </c>
      <c r="L92" s="13">
        <v>425000</v>
      </c>
      <c r="M92" s="12">
        <v>27.13240618</v>
      </c>
    </row>
    <row r="93" spans="1:13" ht="29" x14ac:dyDescent="0.35">
      <c r="A93" s="8">
        <v>1014</v>
      </c>
      <c r="B93" s="8" t="s">
        <v>37</v>
      </c>
      <c r="C93" s="15">
        <v>-19426</v>
      </c>
      <c r="D93" s="10" t="s">
        <v>167</v>
      </c>
      <c r="E93" s="10" t="s">
        <v>172</v>
      </c>
      <c r="F93" s="16" t="s">
        <v>84</v>
      </c>
      <c r="G93" s="10" t="s">
        <v>178</v>
      </c>
      <c r="H93" s="11" t="s">
        <v>16</v>
      </c>
      <c r="I93" s="11" t="s">
        <v>16</v>
      </c>
      <c r="J93" s="12">
        <v>3.984966719</v>
      </c>
      <c r="K93" s="13">
        <v>1911080</v>
      </c>
      <c r="L93" s="13">
        <v>1911080</v>
      </c>
      <c r="M93" s="12">
        <v>20.851909490000001</v>
      </c>
    </row>
    <row r="94" spans="1:13" ht="29" x14ac:dyDescent="0.35">
      <c r="A94" s="8">
        <v>1108</v>
      </c>
      <c r="B94" s="8" t="s">
        <v>37</v>
      </c>
      <c r="C94" s="15">
        <v>-19427</v>
      </c>
      <c r="D94" s="10" t="s">
        <v>167</v>
      </c>
      <c r="E94" s="10" t="s">
        <v>179</v>
      </c>
      <c r="F94" s="16" t="s">
        <v>14</v>
      </c>
      <c r="G94" s="10" t="s">
        <v>180</v>
      </c>
      <c r="H94" s="11"/>
      <c r="I94" s="11" t="s">
        <v>16</v>
      </c>
      <c r="J94" s="12">
        <v>2.8105403419999999</v>
      </c>
      <c r="K94" s="13">
        <v>1357200</v>
      </c>
      <c r="L94" s="13">
        <v>1357200</v>
      </c>
      <c r="M94" s="12">
        <v>20.708372690000001</v>
      </c>
    </row>
    <row r="95" spans="1:13" ht="29" x14ac:dyDescent="0.35">
      <c r="A95" s="8">
        <v>1013</v>
      </c>
      <c r="B95" s="8" t="s">
        <v>37</v>
      </c>
      <c r="C95" s="15">
        <v>-19428</v>
      </c>
      <c r="D95" s="10" t="s">
        <v>167</v>
      </c>
      <c r="E95" s="10" t="s">
        <v>172</v>
      </c>
      <c r="F95" s="16" t="s">
        <v>58</v>
      </c>
      <c r="G95" s="10" t="s">
        <v>181</v>
      </c>
      <c r="H95" s="11" t="s">
        <v>16</v>
      </c>
      <c r="I95" s="11" t="s">
        <v>16</v>
      </c>
      <c r="J95" s="12">
        <v>7.2299392940000002</v>
      </c>
      <c r="K95" s="13">
        <v>4060829</v>
      </c>
      <c r="L95" s="13">
        <v>4060829</v>
      </c>
      <c r="M95" s="12">
        <v>17.804096879999999</v>
      </c>
    </row>
    <row r="96" spans="1:13" ht="29" x14ac:dyDescent="0.35">
      <c r="A96" s="8">
        <v>1086</v>
      </c>
      <c r="B96" s="8" t="s">
        <v>37</v>
      </c>
      <c r="C96" s="15">
        <v>-19429</v>
      </c>
      <c r="D96" s="10" t="s">
        <v>167</v>
      </c>
      <c r="E96" s="10" t="s">
        <v>168</v>
      </c>
      <c r="F96" s="16" t="s">
        <v>58</v>
      </c>
      <c r="G96" s="10" t="s">
        <v>182</v>
      </c>
      <c r="H96" s="11" t="s">
        <v>16</v>
      </c>
      <c r="I96" s="11" t="s">
        <v>16</v>
      </c>
      <c r="J96" s="12">
        <v>1.7900632270000001</v>
      </c>
      <c r="K96" s="13">
        <v>1200000</v>
      </c>
      <c r="L96" s="13">
        <v>1200000</v>
      </c>
      <c r="M96" s="12">
        <v>14.917193559999999</v>
      </c>
    </row>
    <row r="97" spans="1:13" ht="29" x14ac:dyDescent="0.35">
      <c r="A97" s="8">
        <v>1439</v>
      </c>
      <c r="B97" s="8" t="s">
        <v>37</v>
      </c>
      <c r="C97" s="15">
        <v>90931</v>
      </c>
      <c r="D97" s="10" t="s">
        <v>167</v>
      </c>
      <c r="E97" s="10" t="s">
        <v>183</v>
      </c>
      <c r="F97" s="16" t="s">
        <v>14</v>
      </c>
      <c r="G97" s="10" t="s">
        <v>184</v>
      </c>
      <c r="H97" s="11"/>
      <c r="I97" s="11" t="s">
        <v>16</v>
      </c>
      <c r="J97" s="12">
        <v>3.724471866</v>
      </c>
      <c r="K97" s="13">
        <v>3580773</v>
      </c>
      <c r="L97" s="13">
        <v>3313064</v>
      </c>
      <c r="M97" s="12">
        <v>11.24177458</v>
      </c>
    </row>
    <row r="98" spans="1:13" ht="29" x14ac:dyDescent="0.35">
      <c r="A98" s="8">
        <v>1612</v>
      </c>
      <c r="B98" s="8" t="s">
        <v>37</v>
      </c>
      <c r="C98" s="15">
        <v>110911</v>
      </c>
      <c r="D98" s="10" t="s">
        <v>167</v>
      </c>
      <c r="E98" s="10" t="s">
        <v>170</v>
      </c>
      <c r="F98" s="16" t="s">
        <v>14</v>
      </c>
      <c r="G98" s="10" t="s">
        <v>185</v>
      </c>
      <c r="H98" s="11" t="s">
        <v>16</v>
      </c>
      <c r="I98" s="11" t="s">
        <v>16</v>
      </c>
      <c r="J98" s="12">
        <v>3.8933969369999999</v>
      </c>
      <c r="K98" s="13">
        <v>11425000</v>
      </c>
      <c r="L98" s="13">
        <v>3567000</v>
      </c>
      <c r="M98" s="12">
        <v>10.91504608</v>
      </c>
    </row>
    <row r="99" spans="1:13" ht="29" x14ac:dyDescent="0.35">
      <c r="A99" s="8">
        <v>1078</v>
      </c>
      <c r="B99" s="8" t="s">
        <v>37</v>
      </c>
      <c r="C99" s="15">
        <v>-19430</v>
      </c>
      <c r="D99" s="10" t="s">
        <v>167</v>
      </c>
      <c r="E99" s="10" t="s">
        <v>168</v>
      </c>
      <c r="F99" s="16" t="s">
        <v>58</v>
      </c>
      <c r="G99" s="10" t="s">
        <v>186</v>
      </c>
      <c r="H99" s="11" t="s">
        <v>16</v>
      </c>
      <c r="I99" s="11" t="s">
        <v>16</v>
      </c>
      <c r="J99" s="12">
        <v>2.1640135850000002</v>
      </c>
      <c r="K99" s="13">
        <v>2082640</v>
      </c>
      <c r="L99" s="13">
        <v>2082640</v>
      </c>
      <c r="M99" s="12">
        <v>10.39072324</v>
      </c>
    </row>
    <row r="100" spans="1:13" ht="43.5" x14ac:dyDescent="0.35">
      <c r="A100" s="27">
        <v>1001</v>
      </c>
      <c r="B100" s="27" t="s">
        <v>37</v>
      </c>
      <c r="C100" s="28">
        <v>109083</v>
      </c>
      <c r="D100" s="29" t="s">
        <v>167</v>
      </c>
      <c r="E100" s="29" t="s">
        <v>187</v>
      </c>
      <c r="F100" s="16" t="s">
        <v>14</v>
      </c>
      <c r="G100" s="29" t="s">
        <v>188</v>
      </c>
      <c r="H100" s="30" t="s">
        <v>16</v>
      </c>
      <c r="I100" s="30"/>
      <c r="J100" s="31">
        <v>11.008575479999999</v>
      </c>
      <c r="K100" s="32">
        <v>10654040</v>
      </c>
      <c r="L100" s="32">
        <v>7199224</v>
      </c>
      <c r="M100" s="31">
        <v>10.332770930000001</v>
      </c>
    </row>
    <row r="101" spans="1:13" ht="29" x14ac:dyDescent="0.35">
      <c r="A101" s="8">
        <v>1506</v>
      </c>
      <c r="B101" s="8" t="s">
        <v>37</v>
      </c>
      <c r="C101" s="15">
        <v>-19432</v>
      </c>
      <c r="D101" s="10" t="s">
        <v>167</v>
      </c>
      <c r="E101" s="10" t="s">
        <v>168</v>
      </c>
      <c r="F101" s="16" t="s">
        <v>14</v>
      </c>
      <c r="G101" s="10" t="s">
        <v>189</v>
      </c>
      <c r="H101" s="11" t="s">
        <v>16</v>
      </c>
      <c r="I101" s="11" t="s">
        <v>16</v>
      </c>
      <c r="J101" s="12">
        <v>11.09257017</v>
      </c>
      <c r="K101" s="13">
        <v>14561500</v>
      </c>
      <c r="L101" s="13">
        <v>13242570</v>
      </c>
      <c r="M101" s="12">
        <v>8.3764482050000009</v>
      </c>
    </row>
    <row r="102" spans="1:13" ht="29" x14ac:dyDescent="0.35">
      <c r="A102" s="8">
        <v>1451</v>
      </c>
      <c r="B102" s="8" t="s">
        <v>11</v>
      </c>
      <c r="C102" s="15">
        <v>-19434</v>
      </c>
      <c r="D102" s="10" t="s">
        <v>167</v>
      </c>
      <c r="E102" s="10" t="s">
        <v>190</v>
      </c>
      <c r="F102" s="16" t="s">
        <v>14</v>
      </c>
      <c r="G102" s="10" t="s">
        <v>191</v>
      </c>
      <c r="H102" s="11"/>
      <c r="I102" s="11" t="s">
        <v>16</v>
      </c>
      <c r="J102" s="12">
        <v>0.69093084100000002</v>
      </c>
      <c r="K102" s="13">
        <v>921876</v>
      </c>
      <c r="L102" s="13">
        <v>921876</v>
      </c>
      <c r="M102" s="12">
        <v>7.4948348859999996</v>
      </c>
    </row>
    <row r="103" spans="1:13" ht="43.5" x14ac:dyDescent="0.35">
      <c r="A103" s="18">
        <v>1307</v>
      </c>
      <c r="B103" s="18" t="s">
        <v>37</v>
      </c>
      <c r="C103" s="40">
        <v>-19435</v>
      </c>
      <c r="D103" s="20" t="s">
        <v>167</v>
      </c>
      <c r="E103" s="20" t="s">
        <v>187</v>
      </c>
      <c r="F103" s="21" t="s">
        <v>14</v>
      </c>
      <c r="G103" s="20" t="s">
        <v>192</v>
      </c>
      <c r="H103" s="22" t="s">
        <v>16</v>
      </c>
      <c r="I103" s="22"/>
      <c r="J103" s="23">
        <v>21.09699938</v>
      </c>
      <c r="K103" s="24">
        <v>28770000</v>
      </c>
      <c r="L103" s="24">
        <v>28770000</v>
      </c>
      <c r="M103" s="23">
        <v>7.3329855329999996</v>
      </c>
    </row>
    <row r="104" spans="1:13" ht="29" x14ac:dyDescent="0.35">
      <c r="A104" s="8">
        <v>1318</v>
      </c>
      <c r="B104" s="8" t="s">
        <v>37</v>
      </c>
      <c r="C104" s="15">
        <v>-19436</v>
      </c>
      <c r="D104" s="10" t="s">
        <v>167</v>
      </c>
      <c r="E104" s="10" t="s">
        <v>168</v>
      </c>
      <c r="F104" s="16" t="s">
        <v>65</v>
      </c>
      <c r="G104" s="10" t="s">
        <v>193</v>
      </c>
      <c r="H104" s="11" t="s">
        <v>16</v>
      </c>
      <c r="I104" s="11" t="s">
        <v>16</v>
      </c>
      <c r="J104" s="12">
        <v>1.9244574670000001</v>
      </c>
      <c r="K104" s="13">
        <v>2945000</v>
      </c>
      <c r="L104" s="13">
        <v>2945000</v>
      </c>
      <c r="M104" s="12">
        <v>6.5346603280000002</v>
      </c>
    </row>
    <row r="105" spans="1:13" ht="29" x14ac:dyDescent="0.35">
      <c r="A105" s="8">
        <v>1581</v>
      </c>
      <c r="B105" s="8" t="s">
        <v>37</v>
      </c>
      <c r="C105" s="15">
        <v>92652</v>
      </c>
      <c r="D105" s="10" t="s">
        <v>167</v>
      </c>
      <c r="E105" s="10" t="s">
        <v>194</v>
      </c>
      <c r="F105" s="16" t="s">
        <v>58</v>
      </c>
      <c r="G105" s="10" t="s">
        <v>195</v>
      </c>
      <c r="H105" s="11" t="s">
        <v>16</v>
      </c>
      <c r="I105" s="11" t="s">
        <v>16</v>
      </c>
      <c r="J105" s="12">
        <v>2.8067901559999999</v>
      </c>
      <c r="K105" s="13">
        <v>5702200</v>
      </c>
      <c r="L105" s="13">
        <v>4581400</v>
      </c>
      <c r="M105" s="12">
        <v>6.1264900600000001</v>
      </c>
    </row>
    <row r="106" spans="1:13" ht="43.5" x14ac:dyDescent="0.35">
      <c r="A106" s="18">
        <v>1163</v>
      </c>
      <c r="B106" s="18" t="s">
        <v>37</v>
      </c>
      <c r="C106" s="40">
        <v>-19438</v>
      </c>
      <c r="D106" s="20" t="s">
        <v>167</v>
      </c>
      <c r="E106" s="20" t="s">
        <v>187</v>
      </c>
      <c r="F106" s="21" t="s">
        <v>14</v>
      </c>
      <c r="G106" s="20" t="s">
        <v>196</v>
      </c>
      <c r="H106" s="22" t="s">
        <v>16</v>
      </c>
      <c r="I106" s="22"/>
      <c r="J106" s="23">
        <v>4.5976476919999998</v>
      </c>
      <c r="K106" s="24">
        <v>7665612</v>
      </c>
      <c r="L106" s="24">
        <v>7665612</v>
      </c>
      <c r="M106" s="23">
        <v>5.9977568550000004</v>
      </c>
    </row>
    <row r="107" spans="1:13" ht="29" x14ac:dyDescent="0.35">
      <c r="A107" s="22">
        <v>1016</v>
      </c>
      <c r="B107" s="18" t="s">
        <v>37</v>
      </c>
      <c r="C107" s="19">
        <v>15959</v>
      </c>
      <c r="D107" s="20" t="s">
        <v>167</v>
      </c>
      <c r="E107" s="20" t="s">
        <v>172</v>
      </c>
      <c r="F107" s="21" t="s">
        <v>14</v>
      </c>
      <c r="G107" s="20" t="s">
        <v>197</v>
      </c>
      <c r="H107" s="22" t="s">
        <v>16</v>
      </c>
      <c r="I107" s="22" t="s">
        <v>16</v>
      </c>
      <c r="J107" s="23">
        <v>9.3522130509999997</v>
      </c>
      <c r="K107" s="24">
        <v>21099700</v>
      </c>
      <c r="L107" s="24">
        <v>16084782</v>
      </c>
      <c r="M107" s="23">
        <v>5.8143237819999998</v>
      </c>
    </row>
    <row r="108" spans="1:13" ht="29" x14ac:dyDescent="0.35">
      <c r="A108" s="18">
        <v>1106</v>
      </c>
      <c r="B108" s="18" t="s">
        <v>37</v>
      </c>
      <c r="C108" s="40">
        <v>-19439</v>
      </c>
      <c r="D108" s="20" t="s">
        <v>167</v>
      </c>
      <c r="E108" s="20" t="s">
        <v>168</v>
      </c>
      <c r="F108" s="21" t="s">
        <v>14</v>
      </c>
      <c r="G108" s="20" t="s">
        <v>198</v>
      </c>
      <c r="H108" s="22" t="s">
        <v>16</v>
      </c>
      <c r="I108" s="22" t="s">
        <v>16</v>
      </c>
      <c r="J108" s="23">
        <v>11.72798727</v>
      </c>
      <c r="K108" s="24">
        <v>22960000</v>
      </c>
      <c r="L108" s="24">
        <v>21641070</v>
      </c>
      <c r="M108" s="23">
        <v>5.4193195029999996</v>
      </c>
    </row>
    <row r="109" spans="1:13" ht="29" x14ac:dyDescent="0.35">
      <c r="A109" s="18">
        <v>1093</v>
      </c>
      <c r="B109" s="18" t="s">
        <v>37</v>
      </c>
      <c r="C109" s="25">
        <v>108639</v>
      </c>
      <c r="D109" s="20" t="s">
        <v>167</v>
      </c>
      <c r="E109" s="20" t="s">
        <v>168</v>
      </c>
      <c r="F109" s="21" t="s">
        <v>14</v>
      </c>
      <c r="G109" s="20" t="s">
        <v>199</v>
      </c>
      <c r="H109" s="22" t="s">
        <v>16</v>
      </c>
      <c r="I109" s="22" t="s">
        <v>16</v>
      </c>
      <c r="J109" s="23">
        <v>1.358814178</v>
      </c>
      <c r="K109" s="24">
        <v>4110000</v>
      </c>
      <c r="L109" s="24">
        <v>2948480</v>
      </c>
      <c r="M109" s="23">
        <v>4.6085243159999996</v>
      </c>
    </row>
    <row r="110" spans="1:13" ht="29" x14ac:dyDescent="0.35">
      <c r="A110" s="8">
        <v>1613</v>
      </c>
      <c r="B110" s="8" t="s">
        <v>37</v>
      </c>
      <c r="C110" s="15">
        <v>-20315</v>
      </c>
      <c r="D110" s="10" t="s">
        <v>167</v>
      </c>
      <c r="E110" s="10" t="s">
        <v>170</v>
      </c>
      <c r="F110" s="16" t="s">
        <v>14</v>
      </c>
      <c r="G110" s="10" t="s">
        <v>200</v>
      </c>
      <c r="H110" s="11" t="s">
        <v>16</v>
      </c>
      <c r="I110" s="11" t="s">
        <v>16</v>
      </c>
      <c r="J110" s="12">
        <v>2.8843127499999999</v>
      </c>
      <c r="K110" s="13">
        <v>18642000</v>
      </c>
      <c r="L110" s="50">
        <v>8105000</v>
      </c>
      <c r="M110" s="12">
        <v>3.2484657619999999</v>
      </c>
    </row>
    <row r="111" spans="1:13" ht="29" x14ac:dyDescent="0.35">
      <c r="A111" s="11">
        <v>1071</v>
      </c>
      <c r="B111" s="8" t="s">
        <v>37</v>
      </c>
      <c r="C111" s="15">
        <v>13551</v>
      </c>
      <c r="D111" s="10" t="s">
        <v>167</v>
      </c>
      <c r="E111" s="10" t="s">
        <v>179</v>
      </c>
      <c r="F111" s="16" t="s">
        <v>14</v>
      </c>
      <c r="G111" s="10" t="s">
        <v>201</v>
      </c>
      <c r="H111" s="11"/>
      <c r="I111" s="11" t="s">
        <v>16</v>
      </c>
      <c r="J111" s="12">
        <v>3.1624250059999999</v>
      </c>
      <c r="K111" s="13">
        <v>24184000</v>
      </c>
      <c r="L111" s="13">
        <v>9055100</v>
      </c>
      <c r="M111" s="12">
        <v>3.217410552</v>
      </c>
    </row>
    <row r="112" spans="1:13" ht="43.5" x14ac:dyDescent="0.35">
      <c r="A112" s="18">
        <v>1027</v>
      </c>
      <c r="B112" s="18" t="s">
        <v>37</v>
      </c>
      <c r="C112" s="19">
        <v>111373</v>
      </c>
      <c r="D112" s="20" t="s">
        <v>202</v>
      </c>
      <c r="E112" s="20" t="s">
        <v>203</v>
      </c>
      <c r="F112" s="16" t="s">
        <v>14</v>
      </c>
      <c r="G112" s="20" t="s">
        <v>204</v>
      </c>
      <c r="H112" s="22" t="s">
        <v>16</v>
      </c>
      <c r="I112" s="51"/>
      <c r="J112" s="23">
        <v>8.1576127849999995</v>
      </c>
      <c r="K112" s="24">
        <v>32168111</v>
      </c>
      <c r="L112" s="17">
        <v>32168111</v>
      </c>
      <c r="M112" s="23">
        <v>2.5359315580000001</v>
      </c>
    </row>
    <row r="113" spans="1:13" x14ac:dyDescent="0.35">
      <c r="A113" s="8">
        <v>1426</v>
      </c>
      <c r="B113" s="8" t="s">
        <v>11</v>
      </c>
      <c r="C113" s="15">
        <v>111362</v>
      </c>
      <c r="D113" s="10" t="s">
        <v>202</v>
      </c>
      <c r="E113" s="10" t="s">
        <v>205</v>
      </c>
      <c r="F113" s="16" t="s">
        <v>14</v>
      </c>
      <c r="G113" s="10" t="s">
        <v>206</v>
      </c>
      <c r="H113" s="11"/>
      <c r="I113" s="11" t="s">
        <v>16</v>
      </c>
      <c r="J113" s="12">
        <v>13.74795598</v>
      </c>
      <c r="K113" s="13">
        <v>22056050</v>
      </c>
      <c r="L113" s="13">
        <v>3750050</v>
      </c>
      <c r="M113" s="12">
        <v>36.660727139999999</v>
      </c>
    </row>
    <row r="114" spans="1:13" ht="29" x14ac:dyDescent="0.35">
      <c r="A114" s="8">
        <v>1068</v>
      </c>
      <c r="B114" s="8" t="s">
        <v>11</v>
      </c>
      <c r="C114" s="15">
        <v>111359</v>
      </c>
      <c r="D114" s="10" t="s">
        <v>202</v>
      </c>
      <c r="E114" s="10" t="s">
        <v>207</v>
      </c>
      <c r="F114" s="16" t="s">
        <v>14</v>
      </c>
      <c r="G114" s="10" t="s">
        <v>208</v>
      </c>
      <c r="H114" s="11" t="s">
        <v>16</v>
      </c>
      <c r="I114" s="51"/>
      <c r="J114" s="12">
        <v>3.6213328969999998</v>
      </c>
      <c r="K114" s="13">
        <v>11506900</v>
      </c>
      <c r="L114" s="13">
        <v>5834264</v>
      </c>
      <c r="M114" s="12">
        <v>3.1470968699999999</v>
      </c>
    </row>
    <row r="115" spans="1:13" x14ac:dyDescent="0.35">
      <c r="A115" s="11">
        <v>1312</v>
      </c>
      <c r="B115" s="8" t="s">
        <v>37</v>
      </c>
      <c r="C115" s="15">
        <v>108882</v>
      </c>
      <c r="D115" s="10" t="s">
        <v>202</v>
      </c>
      <c r="E115" s="10" t="s">
        <v>209</v>
      </c>
      <c r="F115" s="16" t="s">
        <v>58</v>
      </c>
      <c r="G115" s="10" t="s">
        <v>210</v>
      </c>
      <c r="H115" s="11" t="s">
        <v>16</v>
      </c>
      <c r="I115" s="11" t="s">
        <v>16</v>
      </c>
      <c r="J115" s="12">
        <v>1.9537144390000001</v>
      </c>
      <c r="K115" s="13">
        <v>1036699</v>
      </c>
      <c r="L115" s="13">
        <v>902699</v>
      </c>
      <c r="M115" s="12">
        <v>21.643033150000001</v>
      </c>
    </row>
    <row r="116" spans="1:13" ht="29" x14ac:dyDescent="0.35">
      <c r="A116" s="8">
        <v>1339</v>
      </c>
      <c r="B116" s="8" t="s">
        <v>11</v>
      </c>
      <c r="C116" s="9">
        <v>-19570</v>
      </c>
      <c r="D116" s="10" t="s">
        <v>202</v>
      </c>
      <c r="E116" s="10" t="s">
        <v>205</v>
      </c>
      <c r="F116" s="16" t="s">
        <v>14</v>
      </c>
      <c r="G116" s="10" t="s">
        <v>211</v>
      </c>
      <c r="H116" s="11"/>
      <c r="I116" s="11" t="s">
        <v>16</v>
      </c>
      <c r="J116" s="12">
        <v>8.1492650389999994</v>
      </c>
      <c r="K116" s="13">
        <v>3940161</v>
      </c>
      <c r="L116" s="13">
        <v>3940161</v>
      </c>
      <c r="M116" s="12">
        <v>20.68256865</v>
      </c>
    </row>
    <row r="117" spans="1:13" ht="29" x14ac:dyDescent="0.35">
      <c r="A117" s="8">
        <v>1209</v>
      </c>
      <c r="B117" s="8" t="s">
        <v>30</v>
      </c>
      <c r="C117" s="15">
        <v>-19573</v>
      </c>
      <c r="D117" s="10" t="s">
        <v>202</v>
      </c>
      <c r="E117" s="10" t="s">
        <v>212</v>
      </c>
      <c r="F117" s="16" t="s">
        <v>14</v>
      </c>
      <c r="G117" s="10" t="s">
        <v>213</v>
      </c>
      <c r="H117" s="11"/>
      <c r="I117" s="11" t="s">
        <v>16</v>
      </c>
      <c r="J117" s="12">
        <v>0.65371493400000003</v>
      </c>
      <c r="K117" s="13">
        <v>321404</v>
      </c>
      <c r="L117" s="13">
        <v>321404</v>
      </c>
      <c r="M117" s="12">
        <v>20.33935279</v>
      </c>
    </row>
    <row r="118" spans="1:13" ht="29" x14ac:dyDescent="0.35">
      <c r="A118" s="8">
        <v>1053</v>
      </c>
      <c r="B118" s="8" t="s">
        <v>11</v>
      </c>
      <c r="C118" s="15">
        <v>-19575</v>
      </c>
      <c r="D118" s="10" t="s">
        <v>202</v>
      </c>
      <c r="E118" s="10" t="s">
        <v>214</v>
      </c>
      <c r="F118" s="16" t="s">
        <v>14</v>
      </c>
      <c r="G118" s="10" t="s">
        <v>215</v>
      </c>
      <c r="H118" s="11"/>
      <c r="I118" s="11" t="s">
        <v>16</v>
      </c>
      <c r="J118" s="12">
        <v>0.430514813</v>
      </c>
      <c r="K118" s="13">
        <v>430877</v>
      </c>
      <c r="L118" s="13">
        <v>430877</v>
      </c>
      <c r="M118" s="12">
        <v>9.9915941979999996</v>
      </c>
    </row>
    <row r="119" spans="1:13" ht="29" x14ac:dyDescent="0.35">
      <c r="A119" s="8">
        <v>1424</v>
      </c>
      <c r="B119" s="8" t="s">
        <v>37</v>
      </c>
      <c r="C119" s="15">
        <v>-19580</v>
      </c>
      <c r="D119" s="10" t="s">
        <v>202</v>
      </c>
      <c r="E119" s="10" t="s">
        <v>216</v>
      </c>
      <c r="F119" s="16" t="s">
        <v>14</v>
      </c>
      <c r="G119" s="10" t="s">
        <v>217</v>
      </c>
      <c r="H119" s="11" t="s">
        <v>16</v>
      </c>
      <c r="I119" s="11" t="s">
        <v>16</v>
      </c>
      <c r="J119" s="12">
        <v>3.2964955840000001</v>
      </c>
      <c r="K119" s="13">
        <v>3552247</v>
      </c>
      <c r="L119" s="13">
        <v>3552247</v>
      </c>
      <c r="M119" s="12">
        <v>9.2800291880000003</v>
      </c>
    </row>
    <row r="120" spans="1:13" ht="29" x14ac:dyDescent="0.35">
      <c r="A120" s="8">
        <v>1310</v>
      </c>
      <c r="B120" s="8" t="s">
        <v>37</v>
      </c>
      <c r="C120" s="9">
        <v>-19602</v>
      </c>
      <c r="D120" s="10" t="s">
        <v>202</v>
      </c>
      <c r="E120" s="10" t="s">
        <v>209</v>
      </c>
      <c r="F120" s="16" t="s">
        <v>58</v>
      </c>
      <c r="G120" s="10" t="s">
        <v>218</v>
      </c>
      <c r="H120" s="11" t="s">
        <v>16</v>
      </c>
      <c r="I120" s="11" t="s">
        <v>16</v>
      </c>
      <c r="J120" s="12">
        <v>2.1585123460000002</v>
      </c>
      <c r="K120" s="13">
        <v>1752213</v>
      </c>
      <c r="L120" s="13">
        <v>1752213</v>
      </c>
      <c r="M120" s="12">
        <v>12.318778289999999</v>
      </c>
    </row>
    <row r="121" spans="1:13" ht="29" x14ac:dyDescent="0.35">
      <c r="A121" s="8">
        <v>1052</v>
      </c>
      <c r="B121" s="8" t="s">
        <v>11</v>
      </c>
      <c r="C121" s="15">
        <v>-19603</v>
      </c>
      <c r="D121" s="10" t="s">
        <v>202</v>
      </c>
      <c r="E121" s="10" t="s">
        <v>214</v>
      </c>
      <c r="F121" s="16" t="s">
        <v>58</v>
      </c>
      <c r="G121" s="10" t="s">
        <v>219</v>
      </c>
      <c r="H121" s="11"/>
      <c r="I121" s="11" t="s">
        <v>16</v>
      </c>
      <c r="J121" s="12">
        <v>1.7908620580000001</v>
      </c>
      <c r="K121" s="13">
        <v>639915</v>
      </c>
      <c r="L121" s="13">
        <v>639915</v>
      </c>
      <c r="M121" s="12">
        <v>27.985936540000001</v>
      </c>
    </row>
    <row r="122" spans="1:13" ht="29" x14ac:dyDescent="0.35">
      <c r="A122" s="27">
        <v>1301</v>
      </c>
      <c r="B122" s="27" t="s">
        <v>37</v>
      </c>
      <c r="C122" s="28">
        <v>-19607</v>
      </c>
      <c r="D122" s="29" t="s">
        <v>202</v>
      </c>
      <c r="E122" s="29" t="s">
        <v>220</v>
      </c>
      <c r="F122" s="16" t="s">
        <v>84</v>
      </c>
      <c r="G122" s="29" t="s">
        <v>221</v>
      </c>
      <c r="H122" s="30" t="s">
        <v>16</v>
      </c>
      <c r="I122" s="30"/>
      <c r="J122" s="31">
        <v>6.3312488550000001</v>
      </c>
      <c r="K122" s="32">
        <v>618000</v>
      </c>
      <c r="L122" s="32">
        <v>618000</v>
      </c>
      <c r="M122" s="31">
        <v>102.44739250000001</v>
      </c>
    </row>
    <row r="123" spans="1:13" ht="29" x14ac:dyDescent="0.35">
      <c r="A123" s="8">
        <v>1343</v>
      </c>
      <c r="B123" s="8" t="s">
        <v>37</v>
      </c>
      <c r="C123" s="15">
        <v>-19609</v>
      </c>
      <c r="D123" s="10" t="s">
        <v>202</v>
      </c>
      <c r="E123" s="10" t="s">
        <v>222</v>
      </c>
      <c r="F123" s="16" t="s">
        <v>58</v>
      </c>
      <c r="G123" s="10" t="s">
        <v>223</v>
      </c>
      <c r="H123" s="11" t="s">
        <v>16</v>
      </c>
      <c r="I123" s="11" t="s">
        <v>16</v>
      </c>
      <c r="J123" s="12">
        <v>2.6705915579999999</v>
      </c>
      <c r="K123" s="13">
        <v>2610310</v>
      </c>
      <c r="L123" s="13">
        <v>2610310</v>
      </c>
      <c r="M123" s="12">
        <v>10.23093639</v>
      </c>
    </row>
    <row r="124" spans="1:13" ht="29" x14ac:dyDescent="0.35">
      <c r="A124" s="27">
        <v>1305</v>
      </c>
      <c r="B124" s="27" t="s">
        <v>37</v>
      </c>
      <c r="C124" s="28">
        <v>-19810</v>
      </c>
      <c r="D124" s="29" t="s">
        <v>202</v>
      </c>
      <c r="E124" s="29" t="s">
        <v>220</v>
      </c>
      <c r="F124" s="16" t="s">
        <v>84</v>
      </c>
      <c r="G124" s="29" t="s">
        <v>224</v>
      </c>
      <c r="H124" s="30" t="s">
        <v>16</v>
      </c>
      <c r="I124" s="30"/>
      <c r="J124" s="31">
        <v>2.4634140210000002</v>
      </c>
      <c r="K124" s="32">
        <v>1700000</v>
      </c>
      <c r="L124" s="32">
        <v>1700000</v>
      </c>
      <c r="M124" s="31">
        <v>14.49067071</v>
      </c>
    </row>
    <row r="125" spans="1:13" ht="29" x14ac:dyDescent="0.35">
      <c r="A125" s="8">
        <v>1394</v>
      </c>
      <c r="B125" s="8" t="s">
        <v>30</v>
      </c>
      <c r="C125" s="15">
        <v>-19815</v>
      </c>
      <c r="D125" s="10" t="s">
        <v>202</v>
      </c>
      <c r="E125" s="10" t="s">
        <v>225</v>
      </c>
      <c r="F125" s="16" t="s">
        <v>84</v>
      </c>
      <c r="G125" s="10" t="s">
        <v>226</v>
      </c>
      <c r="H125" s="11" t="s">
        <v>16</v>
      </c>
      <c r="I125" s="11" t="s">
        <v>16</v>
      </c>
      <c r="J125" s="12">
        <v>2.3218671529999999</v>
      </c>
      <c r="K125" s="13">
        <v>1928250</v>
      </c>
      <c r="L125" s="13">
        <v>1928250</v>
      </c>
      <c r="M125" s="12">
        <v>12.041318049999999</v>
      </c>
    </row>
    <row r="126" spans="1:13" ht="29" x14ac:dyDescent="0.35">
      <c r="A126" s="18">
        <v>1556</v>
      </c>
      <c r="B126" s="18" t="s">
        <v>37</v>
      </c>
      <c r="C126" s="40">
        <v>-19824</v>
      </c>
      <c r="D126" s="20" t="s">
        <v>202</v>
      </c>
      <c r="E126" s="20" t="s">
        <v>220</v>
      </c>
      <c r="F126" s="21" t="s">
        <v>84</v>
      </c>
      <c r="G126" s="20" t="s">
        <v>227</v>
      </c>
      <c r="H126" s="22" t="s">
        <v>16</v>
      </c>
      <c r="I126" s="22"/>
      <c r="J126" s="23">
        <v>0.97070662500000005</v>
      </c>
      <c r="K126" s="24">
        <v>1904000</v>
      </c>
      <c r="L126" s="24">
        <v>1604000</v>
      </c>
      <c r="M126" s="23">
        <v>6.0517869360000001</v>
      </c>
    </row>
    <row r="127" spans="1:13" ht="29" x14ac:dyDescent="0.35">
      <c r="A127" s="8">
        <v>1332</v>
      </c>
      <c r="B127" s="8" t="s">
        <v>11</v>
      </c>
      <c r="C127" s="15">
        <v>-19833</v>
      </c>
      <c r="D127" s="10" t="s">
        <v>202</v>
      </c>
      <c r="E127" s="10" t="s">
        <v>228</v>
      </c>
      <c r="F127" s="16" t="s">
        <v>14</v>
      </c>
      <c r="G127" s="10" t="s">
        <v>229</v>
      </c>
      <c r="H127" s="11" t="s">
        <v>16</v>
      </c>
      <c r="I127" s="11" t="s">
        <v>16</v>
      </c>
      <c r="J127" s="12">
        <v>4.6208021199999996</v>
      </c>
      <c r="K127" s="13">
        <v>4936472</v>
      </c>
      <c r="L127" s="13">
        <v>4926472</v>
      </c>
      <c r="M127" s="12">
        <v>9.3795359440000006</v>
      </c>
    </row>
    <row r="128" spans="1:13" ht="29" x14ac:dyDescent="0.35">
      <c r="A128" s="18">
        <v>1341</v>
      </c>
      <c r="B128" s="18" t="s">
        <v>37</v>
      </c>
      <c r="C128" s="19">
        <v>-19837</v>
      </c>
      <c r="D128" s="20" t="s">
        <v>202</v>
      </c>
      <c r="E128" s="20" t="s">
        <v>222</v>
      </c>
      <c r="F128" s="21" t="s">
        <v>58</v>
      </c>
      <c r="G128" s="20" t="s">
        <v>230</v>
      </c>
      <c r="H128" s="22" t="s">
        <v>16</v>
      </c>
      <c r="I128" s="22" t="s">
        <v>16</v>
      </c>
      <c r="J128" s="23">
        <v>3.3176302639999999</v>
      </c>
      <c r="K128" s="24">
        <v>3629869</v>
      </c>
      <c r="L128" s="24">
        <v>3629869</v>
      </c>
      <c r="M128" s="23">
        <v>9.1398071489999992</v>
      </c>
    </row>
    <row r="129" spans="1:13" ht="29" x14ac:dyDescent="0.35">
      <c r="A129" s="8">
        <v>1243</v>
      </c>
      <c r="B129" s="8" t="s">
        <v>37</v>
      </c>
      <c r="C129" s="15">
        <v>-20119</v>
      </c>
      <c r="D129" s="10" t="s">
        <v>202</v>
      </c>
      <c r="E129" s="10" t="s">
        <v>209</v>
      </c>
      <c r="F129" s="16" t="s">
        <v>14</v>
      </c>
      <c r="G129" s="10" t="s">
        <v>231</v>
      </c>
      <c r="H129" s="11" t="s">
        <v>16</v>
      </c>
      <c r="I129" s="11" t="s">
        <v>16</v>
      </c>
      <c r="J129" s="12">
        <v>3.3275787229999998</v>
      </c>
      <c r="K129" s="13">
        <v>663457</v>
      </c>
      <c r="L129" s="13">
        <v>663457</v>
      </c>
      <c r="M129" s="12">
        <v>50.155152829999999</v>
      </c>
    </row>
    <row r="130" spans="1:13" ht="29" x14ac:dyDescent="0.35">
      <c r="A130" s="27">
        <v>1656</v>
      </c>
      <c r="B130" s="27" t="s">
        <v>11</v>
      </c>
      <c r="C130" s="52">
        <v>111059</v>
      </c>
      <c r="D130" s="29" t="s">
        <v>232</v>
      </c>
      <c r="E130" s="29" t="s">
        <v>233</v>
      </c>
      <c r="F130" s="16" t="s">
        <v>14</v>
      </c>
      <c r="G130" s="29" t="s">
        <v>234</v>
      </c>
      <c r="H130" s="30" t="s">
        <v>16</v>
      </c>
      <c r="I130" s="30"/>
      <c r="J130" s="31">
        <v>7.2009691619999998</v>
      </c>
      <c r="K130" s="32">
        <v>997481</v>
      </c>
      <c r="L130" s="32">
        <v>997481</v>
      </c>
      <c r="M130" s="31">
        <v>72.19154211</v>
      </c>
    </row>
    <row r="131" spans="1:13" ht="29" x14ac:dyDescent="0.35">
      <c r="A131" s="11">
        <v>1245</v>
      </c>
      <c r="B131" s="8" t="s">
        <v>11</v>
      </c>
      <c r="C131" s="15">
        <v>109370</v>
      </c>
      <c r="D131" s="10" t="s">
        <v>232</v>
      </c>
      <c r="E131" s="10" t="s">
        <v>235</v>
      </c>
      <c r="F131" s="16" t="s">
        <v>14</v>
      </c>
      <c r="G131" s="10" t="s">
        <v>236</v>
      </c>
      <c r="H131" s="11"/>
      <c r="I131" s="11" t="s">
        <v>16</v>
      </c>
      <c r="J131" s="12">
        <v>3.230285469</v>
      </c>
      <c r="K131" s="13">
        <v>2440100</v>
      </c>
      <c r="L131" s="13">
        <v>500100</v>
      </c>
      <c r="M131" s="12">
        <v>64.592790829999998</v>
      </c>
    </row>
    <row r="132" spans="1:13" x14ac:dyDescent="0.35">
      <c r="A132" s="8">
        <v>1275</v>
      </c>
      <c r="B132" s="8" t="s">
        <v>30</v>
      </c>
      <c r="C132" s="15">
        <v>111058</v>
      </c>
      <c r="D132" s="10" t="s">
        <v>232</v>
      </c>
      <c r="E132" s="10" t="s">
        <v>237</v>
      </c>
      <c r="F132" s="16" t="s">
        <v>14</v>
      </c>
      <c r="G132" s="10" t="s">
        <v>238</v>
      </c>
      <c r="H132" s="11" t="s">
        <v>16</v>
      </c>
      <c r="I132" s="11" t="s">
        <v>16</v>
      </c>
      <c r="J132" s="12">
        <v>5.196424178</v>
      </c>
      <c r="K132" s="13">
        <v>1789041</v>
      </c>
      <c r="L132" s="13">
        <v>1189041</v>
      </c>
      <c r="M132" s="12">
        <v>43.702649260000001</v>
      </c>
    </row>
    <row r="133" spans="1:13" ht="29" x14ac:dyDescent="0.35">
      <c r="A133" s="27">
        <v>1610</v>
      </c>
      <c r="B133" s="27" t="s">
        <v>30</v>
      </c>
      <c r="C133" s="28">
        <v>111056</v>
      </c>
      <c r="D133" s="29" t="s">
        <v>232</v>
      </c>
      <c r="E133" s="29" t="s">
        <v>239</v>
      </c>
      <c r="F133" s="16" t="s">
        <v>14</v>
      </c>
      <c r="G133" s="29" t="s">
        <v>240</v>
      </c>
      <c r="H133" s="30" t="s">
        <v>16</v>
      </c>
      <c r="I133" s="30"/>
      <c r="J133" s="31">
        <v>2.1107378259999998</v>
      </c>
      <c r="K133" s="32">
        <v>643134</v>
      </c>
      <c r="L133" s="32">
        <v>643134</v>
      </c>
      <c r="M133" s="31">
        <v>32.819565220000001</v>
      </c>
    </row>
    <row r="134" spans="1:13" ht="29" x14ac:dyDescent="0.35">
      <c r="A134" s="11">
        <v>1268</v>
      </c>
      <c r="B134" s="8" t="s">
        <v>11</v>
      </c>
      <c r="C134" s="15">
        <v>111055</v>
      </c>
      <c r="D134" s="10" t="s">
        <v>232</v>
      </c>
      <c r="E134" s="10" t="s">
        <v>237</v>
      </c>
      <c r="F134" s="16" t="s">
        <v>14</v>
      </c>
      <c r="G134" s="10" t="s">
        <v>241</v>
      </c>
      <c r="H134" s="11" t="s">
        <v>16</v>
      </c>
      <c r="I134" s="11" t="s">
        <v>16</v>
      </c>
      <c r="J134" s="12">
        <v>2.3000020710000002</v>
      </c>
      <c r="K134" s="13">
        <v>1787244</v>
      </c>
      <c r="L134" s="13">
        <v>787244</v>
      </c>
      <c r="M134" s="12">
        <v>29.215872990000001</v>
      </c>
    </row>
    <row r="135" spans="1:13" x14ac:dyDescent="0.35">
      <c r="A135" s="8">
        <v>1379</v>
      </c>
      <c r="B135" s="8" t="s">
        <v>30</v>
      </c>
      <c r="C135" s="15">
        <v>111053</v>
      </c>
      <c r="D135" s="10" t="s">
        <v>232</v>
      </c>
      <c r="E135" s="10" t="s">
        <v>242</v>
      </c>
      <c r="F135" s="16" t="s">
        <v>14</v>
      </c>
      <c r="G135" s="10" t="s">
        <v>243</v>
      </c>
      <c r="H135" s="11" t="s">
        <v>16</v>
      </c>
      <c r="I135" s="11" t="s">
        <v>16</v>
      </c>
      <c r="J135" s="12">
        <v>3.3066223749999999</v>
      </c>
      <c r="K135" s="13">
        <v>3475108</v>
      </c>
      <c r="L135" s="13">
        <v>1475108</v>
      </c>
      <c r="M135" s="12">
        <v>22.416137500000001</v>
      </c>
    </row>
    <row r="136" spans="1:13" ht="29" x14ac:dyDescent="0.35">
      <c r="A136" s="8">
        <v>1397</v>
      </c>
      <c r="B136" s="8" t="s">
        <v>11</v>
      </c>
      <c r="C136" s="15">
        <v>111052</v>
      </c>
      <c r="D136" s="10" t="s">
        <v>232</v>
      </c>
      <c r="E136" s="10" t="s">
        <v>242</v>
      </c>
      <c r="F136" s="16" t="s">
        <v>14</v>
      </c>
      <c r="G136" s="10" t="s">
        <v>244</v>
      </c>
      <c r="H136" s="11"/>
      <c r="I136" s="11" t="s">
        <v>16</v>
      </c>
      <c r="J136" s="12">
        <v>1.841872325</v>
      </c>
      <c r="K136" s="13">
        <v>1616434</v>
      </c>
      <c r="L136" s="13">
        <v>1116434</v>
      </c>
      <c r="M136" s="12">
        <v>16.497816480000001</v>
      </c>
    </row>
    <row r="137" spans="1:13" ht="29" x14ac:dyDescent="0.35">
      <c r="A137" s="8">
        <v>1103</v>
      </c>
      <c r="B137" s="8" t="s">
        <v>30</v>
      </c>
      <c r="C137" s="15">
        <v>111051</v>
      </c>
      <c r="D137" s="10" t="s">
        <v>232</v>
      </c>
      <c r="E137" s="10" t="s">
        <v>245</v>
      </c>
      <c r="F137" s="16" t="s">
        <v>14</v>
      </c>
      <c r="G137" s="10" t="s">
        <v>246</v>
      </c>
      <c r="H137" s="11" t="s">
        <v>16</v>
      </c>
      <c r="I137" s="11" t="s">
        <v>16</v>
      </c>
      <c r="J137" s="12">
        <v>3.3797458680000001</v>
      </c>
      <c r="K137" s="13">
        <v>2245805</v>
      </c>
      <c r="L137" s="13">
        <v>2245805</v>
      </c>
      <c r="M137" s="12">
        <v>15.049151050000001</v>
      </c>
    </row>
    <row r="138" spans="1:13" ht="29" x14ac:dyDescent="0.35">
      <c r="A138" s="27">
        <v>1643</v>
      </c>
      <c r="B138" s="27" t="s">
        <v>11</v>
      </c>
      <c r="C138" s="28">
        <v>111054</v>
      </c>
      <c r="D138" s="29" t="s">
        <v>232</v>
      </c>
      <c r="E138" s="29" t="s">
        <v>233</v>
      </c>
      <c r="F138" s="16" t="s">
        <v>14</v>
      </c>
      <c r="G138" s="29" t="s">
        <v>247</v>
      </c>
      <c r="H138" s="30" t="s">
        <v>16</v>
      </c>
      <c r="I138" s="30"/>
      <c r="J138" s="31">
        <v>3.8281940539999999</v>
      </c>
      <c r="K138" s="32">
        <v>3437422</v>
      </c>
      <c r="L138" s="32">
        <v>3437422</v>
      </c>
      <c r="M138" s="31">
        <v>11.136817219999999</v>
      </c>
    </row>
    <row r="139" spans="1:13" ht="29" x14ac:dyDescent="0.35">
      <c r="A139" s="11">
        <v>1503</v>
      </c>
      <c r="B139" s="8" t="s">
        <v>30</v>
      </c>
      <c r="C139" s="15">
        <v>111060</v>
      </c>
      <c r="D139" s="10" t="s">
        <v>232</v>
      </c>
      <c r="E139" s="10" t="s">
        <v>248</v>
      </c>
      <c r="F139" s="16" t="s">
        <v>14</v>
      </c>
      <c r="G139" s="10" t="s">
        <v>249</v>
      </c>
      <c r="H139" s="11"/>
      <c r="I139" s="11" t="s">
        <v>16</v>
      </c>
      <c r="J139" s="12">
        <v>2.4643773929999999</v>
      </c>
      <c r="K139" s="13">
        <v>3443255</v>
      </c>
      <c r="L139" s="13">
        <v>2812610</v>
      </c>
      <c r="M139" s="12">
        <v>8.7618880430000008</v>
      </c>
    </row>
    <row r="140" spans="1:13" x14ac:dyDescent="0.35">
      <c r="A140" s="11">
        <v>1434</v>
      </c>
      <c r="B140" s="8" t="s">
        <v>30</v>
      </c>
      <c r="C140" s="15">
        <v>111027</v>
      </c>
      <c r="D140" s="10" t="s">
        <v>232</v>
      </c>
      <c r="E140" s="10" t="s">
        <v>250</v>
      </c>
      <c r="F140" s="16" t="s">
        <v>58</v>
      </c>
      <c r="G140" s="10" t="s">
        <v>251</v>
      </c>
      <c r="H140" s="11" t="s">
        <v>16</v>
      </c>
      <c r="I140" s="11" t="s">
        <v>16</v>
      </c>
      <c r="J140" s="12">
        <v>2.357475392</v>
      </c>
      <c r="K140" s="13">
        <v>5754500</v>
      </c>
      <c r="L140" s="13">
        <v>3092000</v>
      </c>
      <c r="M140" s="12">
        <v>7.6244352910000002</v>
      </c>
    </row>
    <row r="141" spans="1:13" x14ac:dyDescent="0.35">
      <c r="A141" s="8">
        <v>1444</v>
      </c>
      <c r="B141" s="8" t="s">
        <v>30</v>
      </c>
      <c r="C141" s="15">
        <v>111050</v>
      </c>
      <c r="D141" s="10" t="s">
        <v>232</v>
      </c>
      <c r="E141" s="10" t="s">
        <v>248</v>
      </c>
      <c r="F141" s="16" t="s">
        <v>14</v>
      </c>
      <c r="G141" s="10" t="s">
        <v>252</v>
      </c>
      <c r="H141" s="11" t="s">
        <v>16</v>
      </c>
      <c r="I141" s="11" t="s">
        <v>16</v>
      </c>
      <c r="J141" s="12">
        <v>0.38354137599999999</v>
      </c>
      <c r="K141" s="13">
        <v>507262</v>
      </c>
      <c r="L141" s="13">
        <v>507262</v>
      </c>
      <c r="M141" s="12">
        <v>7.5610113920000002</v>
      </c>
    </row>
    <row r="142" spans="1:13" ht="43.5" x14ac:dyDescent="0.35">
      <c r="A142" s="27">
        <v>1297</v>
      </c>
      <c r="B142" s="27" t="s">
        <v>30</v>
      </c>
      <c r="C142" s="28">
        <v>111049</v>
      </c>
      <c r="D142" s="29" t="s">
        <v>232</v>
      </c>
      <c r="E142" s="29" t="s">
        <v>253</v>
      </c>
      <c r="F142" s="16" t="s">
        <v>65</v>
      </c>
      <c r="G142" s="29" t="s">
        <v>254</v>
      </c>
      <c r="H142" s="30" t="s">
        <v>16</v>
      </c>
      <c r="I142" s="30"/>
      <c r="J142" s="31">
        <v>1.6142453329999999</v>
      </c>
      <c r="K142" s="32">
        <v>2197261</v>
      </c>
      <c r="L142" s="32">
        <v>2197261</v>
      </c>
      <c r="M142" s="31">
        <v>7.3466253330000004</v>
      </c>
    </row>
    <row r="143" spans="1:13" ht="29" x14ac:dyDescent="0.35">
      <c r="A143" s="8">
        <v>1247</v>
      </c>
      <c r="B143" s="8" t="s">
        <v>11</v>
      </c>
      <c r="C143" s="9">
        <v>111057</v>
      </c>
      <c r="D143" s="10" t="s">
        <v>232</v>
      </c>
      <c r="E143" s="10" t="s">
        <v>255</v>
      </c>
      <c r="F143" s="16" t="s">
        <v>58</v>
      </c>
      <c r="G143" s="10" t="s">
        <v>256</v>
      </c>
      <c r="H143" s="11"/>
      <c r="I143" s="11" t="s">
        <v>16</v>
      </c>
      <c r="J143" s="12">
        <v>1.949228177</v>
      </c>
      <c r="K143" s="13">
        <v>2845557</v>
      </c>
      <c r="L143" s="13">
        <v>2845557</v>
      </c>
      <c r="M143" s="12">
        <v>6.8500760219999997</v>
      </c>
    </row>
    <row r="144" spans="1:13" x14ac:dyDescent="0.35">
      <c r="A144" s="18">
        <v>1113</v>
      </c>
      <c r="B144" s="18" t="s">
        <v>30</v>
      </c>
      <c r="C144" s="40">
        <v>111048</v>
      </c>
      <c r="D144" s="20" t="s">
        <v>232</v>
      </c>
      <c r="E144" s="20" t="s">
        <v>245</v>
      </c>
      <c r="F144" s="21" t="s">
        <v>14</v>
      </c>
      <c r="G144" s="20" t="s">
        <v>257</v>
      </c>
      <c r="H144" s="22" t="s">
        <v>16</v>
      </c>
      <c r="I144" s="22" t="s">
        <v>16</v>
      </c>
      <c r="J144" s="23">
        <v>4.3044739449999998</v>
      </c>
      <c r="K144" s="24">
        <v>8764970</v>
      </c>
      <c r="L144" s="24">
        <v>6807590</v>
      </c>
      <c r="M144" s="23">
        <v>6.323051102</v>
      </c>
    </row>
    <row r="145" spans="1:13" ht="29" x14ac:dyDescent="0.35">
      <c r="A145" s="11">
        <v>1510</v>
      </c>
      <c r="B145" s="8" t="s">
        <v>11</v>
      </c>
      <c r="C145" s="15">
        <v>88300</v>
      </c>
      <c r="D145" s="10" t="s">
        <v>232</v>
      </c>
      <c r="E145" s="10" t="s">
        <v>258</v>
      </c>
      <c r="F145" s="16" t="s">
        <v>14</v>
      </c>
      <c r="G145" s="10" t="s">
        <v>259</v>
      </c>
      <c r="H145" s="11"/>
      <c r="I145" s="11" t="s">
        <v>16</v>
      </c>
      <c r="J145" s="12">
        <v>0.79229650100000004</v>
      </c>
      <c r="K145" s="13">
        <v>2871596</v>
      </c>
      <c r="L145" s="13">
        <v>1338559</v>
      </c>
      <c r="M145" s="12">
        <v>5.9190256139999997</v>
      </c>
    </row>
    <row r="146" spans="1:13" ht="29" x14ac:dyDescent="0.35">
      <c r="A146" s="8">
        <v>1480</v>
      </c>
      <c r="B146" s="8" t="s">
        <v>30</v>
      </c>
      <c r="C146" s="15">
        <v>111227</v>
      </c>
      <c r="D146" s="10" t="s">
        <v>232</v>
      </c>
      <c r="E146" s="10" t="s">
        <v>248</v>
      </c>
      <c r="F146" s="16" t="s">
        <v>14</v>
      </c>
      <c r="G146" s="10" t="s">
        <v>260</v>
      </c>
      <c r="H146" s="11" t="s">
        <v>16</v>
      </c>
      <c r="I146" s="11" t="s">
        <v>16</v>
      </c>
      <c r="J146" s="12">
        <v>0.13761440999999999</v>
      </c>
      <c r="K146" s="13">
        <v>476644</v>
      </c>
      <c r="L146" s="13">
        <v>476644</v>
      </c>
      <c r="M146" s="12">
        <v>2.8871528780000002</v>
      </c>
    </row>
    <row r="147" spans="1:13" x14ac:dyDescent="0.35">
      <c r="A147" s="8">
        <v>1272</v>
      </c>
      <c r="B147" s="8" t="s">
        <v>30</v>
      </c>
      <c r="C147" s="15">
        <v>111229</v>
      </c>
      <c r="D147" s="10" t="s">
        <v>232</v>
      </c>
      <c r="E147" s="10" t="s">
        <v>237</v>
      </c>
      <c r="F147" s="16" t="s">
        <v>14</v>
      </c>
      <c r="G147" s="10" t="s">
        <v>261</v>
      </c>
      <c r="H147" s="11" t="s">
        <v>16</v>
      </c>
      <c r="I147" s="11" t="s">
        <v>16</v>
      </c>
      <c r="J147" s="12">
        <v>0.35135538900000002</v>
      </c>
      <c r="K147" s="13">
        <v>1727222</v>
      </c>
      <c r="L147" s="13">
        <v>1527222</v>
      </c>
      <c r="M147" s="12">
        <v>2.30061765</v>
      </c>
    </row>
    <row r="148" spans="1:13" x14ac:dyDescent="0.35">
      <c r="A148" s="8">
        <v>1327</v>
      </c>
      <c r="B148" s="8" t="s">
        <v>30</v>
      </c>
      <c r="C148" s="15">
        <v>100781</v>
      </c>
      <c r="D148" s="10" t="s">
        <v>232</v>
      </c>
      <c r="E148" s="10" t="s">
        <v>262</v>
      </c>
      <c r="F148" s="16" t="s">
        <v>14</v>
      </c>
      <c r="G148" s="10" t="s">
        <v>263</v>
      </c>
      <c r="H148" s="11" t="s">
        <v>16</v>
      </c>
      <c r="I148" s="11" t="s">
        <v>16</v>
      </c>
      <c r="J148" s="12">
        <v>1.46559774</v>
      </c>
      <c r="K148" s="13">
        <v>6708146</v>
      </c>
      <c r="L148" s="17">
        <v>6708146</v>
      </c>
      <c r="M148" s="12">
        <v>2.1848029840000001</v>
      </c>
    </row>
  </sheetData>
  <autoFilter ref="A1:M148" xr:uid="{00000000-0009-0000-0000-000000000000}"/>
  <pageMargins left="0.7" right="0.7" top="0.75" bottom="0.75" header="0.3" footer="0.3"/>
  <pageSetup scale="3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D5BCC4F0-CE36-4FD3-89F5-89FB6CA4F650}"/>
</file>

<file path=customXml/itemProps2.xml><?xml version="1.0" encoding="utf-8"?>
<ds:datastoreItem xmlns:ds="http://schemas.openxmlformats.org/officeDocument/2006/customXml" ds:itemID="{7DE63A87-AD01-4F42-A895-DD5460727A17}"/>
</file>

<file path=customXml/itemProps3.xml><?xml version="1.0" encoding="utf-8"?>
<ds:datastoreItem xmlns:ds="http://schemas.openxmlformats.org/officeDocument/2006/customXml" ds:itemID="{8556F1B9-F05C-4924-8ABB-6B1E51930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Consensus Scenario</vt:lpstr>
      <vt:lpstr>_000_V_compiled_scoring_data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Aziz.Stewart</dc:creator>
  <cp:lastModifiedBy>Scully, Casey (VDOT)</cp:lastModifiedBy>
  <dcterms:created xsi:type="dcterms:W3CDTF">2017-06-27T19:46:36Z</dcterms:created>
  <dcterms:modified xsi:type="dcterms:W3CDTF">2024-04-11T17:54:40Z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